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-135" windowWidth="14085" windowHeight="7320" tabRatio="807" firstSheet="2" activeTab="10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25725"/>
</workbook>
</file>

<file path=xl/calcChain.xml><?xml version="1.0" encoding="utf-8"?>
<calcChain xmlns="http://schemas.openxmlformats.org/spreadsheetml/2006/main">
  <c r="C16" i="11"/>
  <c r="C15"/>
  <c r="F16"/>
  <c r="F15"/>
  <c r="E16"/>
  <c r="E15"/>
  <c r="G15"/>
  <c r="H15"/>
  <c r="K1" i="2"/>
  <c r="C3" i="6"/>
  <c r="D3"/>
  <c r="E3"/>
  <c r="F3"/>
  <c r="G3"/>
  <c r="H3"/>
  <c r="C4"/>
  <c r="D4"/>
  <c r="E4"/>
  <c r="F4"/>
  <c r="G4"/>
  <c r="H4"/>
  <c r="C5"/>
  <c r="D5"/>
  <c r="E5"/>
  <c r="F5"/>
  <c r="G5"/>
  <c r="H5"/>
  <c r="C6"/>
  <c r="D6"/>
  <c r="E6"/>
  <c r="F6"/>
  <c r="G6"/>
  <c r="H6"/>
  <c r="B4"/>
  <c r="B5"/>
  <c r="B6"/>
  <c r="B3"/>
  <c r="C3" i="5"/>
  <c r="D3"/>
  <c r="E3"/>
  <c r="F3"/>
  <c r="G3"/>
  <c r="H3"/>
  <c r="I3"/>
  <c r="J3"/>
  <c r="K3"/>
  <c r="L3"/>
  <c r="M3"/>
  <c r="N3"/>
  <c r="O3"/>
  <c r="C4"/>
  <c r="D4"/>
  <c r="E4"/>
  <c r="F4"/>
  <c r="G4"/>
  <c r="H4"/>
  <c r="I4"/>
  <c r="J4"/>
  <c r="K4"/>
  <c r="L4"/>
  <c r="M4"/>
  <c r="N4"/>
  <c r="O4"/>
  <c r="C5"/>
  <c r="D5"/>
  <c r="E5"/>
  <c r="F5"/>
  <c r="G5"/>
  <c r="H5"/>
  <c r="I5"/>
  <c r="J5"/>
  <c r="K5"/>
  <c r="L5"/>
  <c r="M5"/>
  <c r="N5"/>
  <c r="O5"/>
  <c r="C6"/>
  <c r="D6"/>
  <c r="E6"/>
  <c r="F6"/>
  <c r="G6"/>
  <c r="H6"/>
  <c r="I6"/>
  <c r="J6"/>
  <c r="K6"/>
  <c r="L6"/>
  <c r="M6"/>
  <c r="N6"/>
  <c r="O6"/>
  <c r="B4"/>
  <c r="B5"/>
  <c r="B6"/>
  <c r="B3"/>
  <c r="G16" i="11"/>
  <c r="H16"/>
  <c r="J1" i="3"/>
  <c r="B36"/>
  <c r="B37"/>
  <c r="B84"/>
  <c r="B38"/>
  <c r="B85"/>
  <c r="B39"/>
  <c r="B86"/>
  <c r="B40"/>
  <c r="B41"/>
  <c r="B42"/>
  <c r="B89"/>
  <c r="B28"/>
  <c r="B75"/>
  <c r="C28"/>
  <c r="C75"/>
  <c r="D28"/>
  <c r="D75"/>
  <c r="E28"/>
  <c r="E75"/>
  <c r="F28"/>
  <c r="F75"/>
  <c r="G28"/>
  <c r="G75"/>
  <c r="H28"/>
  <c r="H75"/>
  <c r="I28"/>
  <c r="I75"/>
  <c r="B29"/>
  <c r="B76"/>
  <c r="C29"/>
  <c r="C76"/>
  <c r="D29"/>
  <c r="D76"/>
  <c r="E29"/>
  <c r="E76"/>
  <c r="F29"/>
  <c r="F76"/>
  <c r="G29"/>
  <c r="G76"/>
  <c r="H29"/>
  <c r="H76"/>
  <c r="I29"/>
  <c r="I76"/>
  <c r="B30"/>
  <c r="B77"/>
  <c r="C30"/>
  <c r="C77"/>
  <c r="D30"/>
  <c r="D77"/>
  <c r="E30"/>
  <c r="E77"/>
  <c r="F30"/>
  <c r="F77"/>
  <c r="G30"/>
  <c r="G77"/>
  <c r="H30"/>
  <c r="H77"/>
  <c r="I30"/>
  <c r="I77"/>
  <c r="B31"/>
  <c r="B78"/>
  <c r="C31"/>
  <c r="C78"/>
  <c r="D31"/>
  <c r="D78"/>
  <c r="E31"/>
  <c r="E78"/>
  <c r="F31"/>
  <c r="F78"/>
  <c r="G31"/>
  <c r="G78"/>
  <c r="H31"/>
  <c r="H78"/>
  <c r="I31"/>
  <c r="I78"/>
  <c r="B32"/>
  <c r="B79"/>
  <c r="C32"/>
  <c r="C79"/>
  <c r="D32"/>
  <c r="D79"/>
  <c r="E32"/>
  <c r="E79"/>
  <c r="F32"/>
  <c r="F79"/>
  <c r="G32"/>
  <c r="G79"/>
  <c r="H32"/>
  <c r="H79"/>
  <c r="I32"/>
  <c r="I79"/>
  <c r="B33"/>
  <c r="B80"/>
  <c r="C33"/>
  <c r="C80"/>
  <c r="D33"/>
  <c r="D80"/>
  <c r="E33"/>
  <c r="E80"/>
  <c r="F33"/>
  <c r="F80"/>
  <c r="G33"/>
  <c r="G80"/>
  <c r="H33"/>
  <c r="H80"/>
  <c r="I33"/>
  <c r="I80"/>
  <c r="B34"/>
  <c r="B81"/>
  <c r="C34"/>
  <c r="C81"/>
  <c r="D34"/>
  <c r="D81"/>
  <c r="E34"/>
  <c r="E81"/>
  <c r="F34"/>
  <c r="F81"/>
  <c r="G34"/>
  <c r="G81"/>
  <c r="H34"/>
  <c r="H81"/>
  <c r="I34"/>
  <c r="I81"/>
  <c r="B35"/>
  <c r="B82"/>
  <c r="C35"/>
  <c r="C82"/>
  <c r="D35"/>
  <c r="D82"/>
  <c r="E35"/>
  <c r="E82"/>
  <c r="F35"/>
  <c r="F82"/>
  <c r="G35"/>
  <c r="G82"/>
  <c r="H35"/>
  <c r="H82"/>
  <c r="I35"/>
  <c r="I82"/>
  <c r="B83"/>
  <c r="C36"/>
  <c r="C83" s="1"/>
  <c r="D36"/>
  <c r="D83" s="1"/>
  <c r="E36"/>
  <c r="E83" s="1"/>
  <c r="F36"/>
  <c r="F83" s="1"/>
  <c r="G36"/>
  <c r="G83" s="1"/>
  <c r="H36"/>
  <c r="H83" s="1"/>
  <c r="I36"/>
  <c r="I83" s="1"/>
  <c r="C37"/>
  <c r="C84" s="1"/>
  <c r="D37"/>
  <c r="D84" s="1"/>
  <c r="E37"/>
  <c r="E84" s="1"/>
  <c r="F37"/>
  <c r="F84" s="1"/>
  <c r="G37"/>
  <c r="G84" s="1"/>
  <c r="H37"/>
  <c r="H84" s="1"/>
  <c r="I37"/>
  <c r="I84" s="1"/>
  <c r="C38"/>
  <c r="C85" s="1"/>
  <c r="D38"/>
  <c r="D85" s="1"/>
  <c r="E38"/>
  <c r="E85" s="1"/>
  <c r="F38"/>
  <c r="F85" s="1"/>
  <c r="G38"/>
  <c r="G85" s="1"/>
  <c r="H38"/>
  <c r="H85" s="1"/>
  <c r="I38"/>
  <c r="I85" s="1"/>
  <c r="C39"/>
  <c r="C86" s="1"/>
  <c r="D39"/>
  <c r="D86" s="1"/>
  <c r="E39"/>
  <c r="E86" s="1"/>
  <c r="F39"/>
  <c r="F86" s="1"/>
  <c r="G39"/>
  <c r="G86" s="1"/>
  <c r="H39"/>
  <c r="H86" s="1"/>
  <c r="I39"/>
  <c r="I86" s="1"/>
  <c r="B87"/>
  <c r="C40"/>
  <c r="C87"/>
  <c r="D40"/>
  <c r="D87"/>
  <c r="E40"/>
  <c r="E87"/>
  <c r="F40"/>
  <c r="F87"/>
  <c r="G40"/>
  <c r="G87"/>
  <c r="H40"/>
  <c r="H87"/>
  <c r="I40"/>
  <c r="I87"/>
  <c r="B88"/>
  <c r="C41"/>
  <c r="C88" s="1"/>
  <c r="D41"/>
  <c r="D88" s="1"/>
  <c r="E41"/>
  <c r="E88" s="1"/>
  <c r="F41"/>
  <c r="F88" s="1"/>
  <c r="G41"/>
  <c r="G88" s="1"/>
  <c r="H41"/>
  <c r="H88" s="1"/>
  <c r="I41"/>
  <c r="I88" s="1"/>
  <c r="C42"/>
  <c r="C89" s="1"/>
  <c r="D42"/>
  <c r="D89" s="1"/>
  <c r="E42"/>
  <c r="E89" s="1"/>
  <c r="F42"/>
  <c r="F89" s="1"/>
  <c r="G42"/>
  <c r="G89" s="1"/>
  <c r="H42"/>
  <c r="H89" s="1"/>
  <c r="I42"/>
  <c r="I89" s="1"/>
  <c r="B66" i="4"/>
  <c r="E66" s="1"/>
  <c r="C66"/>
  <c r="F66" s="1"/>
  <c r="D66"/>
  <c r="B67"/>
  <c r="E67"/>
  <c r="C67"/>
  <c r="F67"/>
  <c r="D67"/>
  <c r="B68"/>
  <c r="E68" s="1"/>
  <c r="C68"/>
  <c r="F68" s="1"/>
  <c r="D68"/>
  <c r="B69"/>
  <c r="C69"/>
  <c r="F69" s="1"/>
  <c r="G69" s="1"/>
  <c r="D69"/>
  <c r="E69"/>
  <c r="B70"/>
  <c r="E70" s="1"/>
  <c r="G70" s="1"/>
  <c r="C70"/>
  <c r="F70" s="1"/>
  <c r="D70"/>
  <c r="B71"/>
  <c r="E71"/>
  <c r="C71"/>
  <c r="F71"/>
  <c r="D71"/>
  <c r="B72"/>
  <c r="E72" s="1"/>
  <c r="G72" s="1"/>
  <c r="C72"/>
  <c r="F72" s="1"/>
  <c r="D72"/>
  <c r="B73"/>
  <c r="E73"/>
  <c r="C73"/>
  <c r="F73"/>
  <c r="D73"/>
  <c r="B74"/>
  <c r="E74" s="1"/>
  <c r="G74" s="1"/>
  <c r="C74"/>
  <c r="F74" s="1"/>
  <c r="D74"/>
  <c r="B75"/>
  <c r="C75"/>
  <c r="F75" s="1"/>
  <c r="G75" s="1"/>
  <c r="D75"/>
  <c r="E75"/>
  <c r="B76"/>
  <c r="E76" s="1"/>
  <c r="C76"/>
  <c r="F76" s="1"/>
  <c r="D76"/>
  <c r="B77"/>
  <c r="E77"/>
  <c r="C77"/>
  <c r="F77"/>
  <c r="D77"/>
  <c r="B78"/>
  <c r="E78" s="1"/>
  <c r="C78"/>
  <c r="F78" s="1"/>
  <c r="D78"/>
  <c r="B79"/>
  <c r="C79"/>
  <c r="F79" s="1"/>
  <c r="D79"/>
  <c r="E79"/>
  <c r="G79" s="1"/>
  <c r="B80"/>
  <c r="E80"/>
  <c r="C80"/>
  <c r="F80"/>
  <c r="D80"/>
  <c r="B81"/>
  <c r="E81" s="1"/>
  <c r="C81"/>
  <c r="F81" s="1"/>
  <c r="D81"/>
  <c r="B82"/>
  <c r="C82"/>
  <c r="F82" s="1"/>
  <c r="G82" s="1"/>
  <c r="D82"/>
  <c r="E82"/>
  <c r="B83"/>
  <c r="E83" s="1"/>
  <c r="G83" s="1"/>
  <c r="C83"/>
  <c r="F83" s="1"/>
  <c r="D83"/>
  <c r="B84"/>
  <c r="E84"/>
  <c r="C84"/>
  <c r="F84"/>
  <c r="D84"/>
  <c r="B85"/>
  <c r="C85"/>
  <c r="F85"/>
  <c r="D85"/>
  <c r="E85"/>
  <c r="J85"/>
  <c r="L85"/>
  <c r="K85"/>
  <c r="J66"/>
  <c r="K66"/>
  <c r="L66"/>
  <c r="J67"/>
  <c r="K67"/>
  <c r="L67"/>
  <c r="J68"/>
  <c r="L68" s="1"/>
  <c r="K68"/>
  <c r="J69"/>
  <c r="L69"/>
  <c r="K69"/>
  <c r="J70"/>
  <c r="K70"/>
  <c r="L70"/>
  <c r="J71"/>
  <c r="K71"/>
  <c r="L71"/>
  <c r="J72"/>
  <c r="L72" s="1"/>
  <c r="K72"/>
  <c r="J73"/>
  <c r="L73"/>
  <c r="K73"/>
  <c r="J74"/>
  <c r="K74"/>
  <c r="L74"/>
  <c r="J75"/>
  <c r="K75"/>
  <c r="L75"/>
  <c r="J76"/>
  <c r="L76" s="1"/>
  <c r="K76"/>
  <c r="J77"/>
  <c r="L77"/>
  <c r="K77"/>
  <c r="J78"/>
  <c r="K78"/>
  <c r="L78"/>
  <c r="J79"/>
  <c r="K79"/>
  <c r="L79"/>
  <c r="J80"/>
  <c r="L80" s="1"/>
  <c r="K80"/>
  <c r="J81"/>
  <c r="L81"/>
  <c r="K81"/>
  <c r="J82"/>
  <c r="K82"/>
  <c r="L82"/>
  <c r="J83"/>
  <c r="K83"/>
  <c r="L83"/>
  <c r="J84"/>
  <c r="L84" s="1"/>
  <c r="K84"/>
  <c r="B45"/>
  <c r="E45"/>
  <c r="C45"/>
  <c r="D45"/>
  <c r="F45"/>
  <c r="B46"/>
  <c r="E46" s="1"/>
  <c r="C46"/>
  <c r="F46" s="1"/>
  <c r="D46"/>
  <c r="B47"/>
  <c r="E47"/>
  <c r="C47"/>
  <c r="F47"/>
  <c r="D47"/>
  <c r="B48"/>
  <c r="E48" s="1"/>
  <c r="C48"/>
  <c r="F48" s="1"/>
  <c r="D48"/>
  <c r="B49"/>
  <c r="E49"/>
  <c r="C49"/>
  <c r="F49"/>
  <c r="D49"/>
  <c r="B50"/>
  <c r="E50" s="1"/>
  <c r="C50"/>
  <c r="F50" s="1"/>
  <c r="D50"/>
  <c r="B51"/>
  <c r="E51"/>
  <c r="C51"/>
  <c r="F51"/>
  <c r="D51"/>
  <c r="B52"/>
  <c r="E52" s="1"/>
  <c r="C52"/>
  <c r="F52" s="1"/>
  <c r="D52"/>
  <c r="B53"/>
  <c r="E53"/>
  <c r="C53"/>
  <c r="F53"/>
  <c r="D53"/>
  <c r="B54"/>
  <c r="E54" s="1"/>
  <c r="C54"/>
  <c r="F54" s="1"/>
  <c r="D54"/>
  <c r="B55"/>
  <c r="E55" s="1"/>
  <c r="G55" s="1"/>
  <c r="C55"/>
  <c r="F55" s="1"/>
  <c r="D55"/>
  <c r="B56"/>
  <c r="E56"/>
  <c r="C56"/>
  <c r="F56"/>
  <c r="D56"/>
  <c r="B57"/>
  <c r="E57" s="1"/>
  <c r="G57" s="1"/>
  <c r="C57"/>
  <c r="F57" s="1"/>
  <c r="D57"/>
  <c r="B58"/>
  <c r="E58"/>
  <c r="C58"/>
  <c r="F58"/>
  <c r="D58"/>
  <c r="B59"/>
  <c r="E59" s="1"/>
  <c r="G59" s="1"/>
  <c r="C59"/>
  <c r="F59" s="1"/>
  <c r="D59"/>
  <c r="B60"/>
  <c r="E60"/>
  <c r="C60"/>
  <c r="F60"/>
  <c r="D60"/>
  <c r="B61"/>
  <c r="E61" s="1"/>
  <c r="G61" s="1"/>
  <c r="C61"/>
  <c r="F61" s="1"/>
  <c r="D61"/>
  <c r="B62"/>
  <c r="E62"/>
  <c r="C62"/>
  <c r="F62"/>
  <c r="D62"/>
  <c r="B63"/>
  <c r="E63" s="1"/>
  <c r="G63" s="1"/>
  <c r="C63"/>
  <c r="F63" s="1"/>
  <c r="D63"/>
  <c r="B64"/>
  <c r="E64"/>
  <c r="C64"/>
  <c r="F64"/>
  <c r="D64"/>
  <c r="B65"/>
  <c r="E65" s="1"/>
  <c r="G65" s="1"/>
  <c r="C65"/>
  <c r="F65" s="1"/>
  <c r="D65"/>
  <c r="J32"/>
  <c r="K32"/>
  <c r="L32"/>
  <c r="J33"/>
  <c r="L33" s="1"/>
  <c r="K33"/>
  <c r="J34"/>
  <c r="L34"/>
  <c r="K34"/>
  <c r="J35"/>
  <c r="K35"/>
  <c r="L35"/>
  <c r="J36"/>
  <c r="K36"/>
  <c r="L36"/>
  <c r="J37"/>
  <c r="L37" s="1"/>
  <c r="K37"/>
  <c r="J38"/>
  <c r="L38"/>
  <c r="K38"/>
  <c r="J39"/>
  <c r="K39"/>
  <c r="L39"/>
  <c r="J40"/>
  <c r="K40"/>
  <c r="L40"/>
  <c r="J41"/>
  <c r="L41" s="1"/>
  <c r="K41"/>
  <c r="J42"/>
  <c r="L42"/>
  <c r="K42"/>
  <c r="J43"/>
  <c r="K43"/>
  <c r="L43"/>
  <c r="J44"/>
  <c r="K44"/>
  <c r="L44"/>
  <c r="J45"/>
  <c r="L45" s="1"/>
  <c r="K45"/>
  <c r="J46"/>
  <c r="L46"/>
  <c r="K46"/>
  <c r="J47"/>
  <c r="K47"/>
  <c r="L47"/>
  <c r="J48"/>
  <c r="K48"/>
  <c r="L48"/>
  <c r="J49"/>
  <c r="L49" s="1"/>
  <c r="K49"/>
  <c r="J50"/>
  <c r="L50"/>
  <c r="K50"/>
  <c r="J51"/>
  <c r="K51"/>
  <c r="L51"/>
  <c r="J52"/>
  <c r="K52"/>
  <c r="L52"/>
  <c r="J53"/>
  <c r="L53" s="1"/>
  <c r="K53"/>
  <c r="J54"/>
  <c r="L54"/>
  <c r="K54"/>
  <c r="J55"/>
  <c r="K55"/>
  <c r="L55"/>
  <c r="J56"/>
  <c r="K56"/>
  <c r="L56"/>
  <c r="J57"/>
  <c r="L57" s="1"/>
  <c r="K57"/>
  <c r="J58"/>
  <c r="L58"/>
  <c r="K58"/>
  <c r="J59"/>
  <c r="K59"/>
  <c r="L59"/>
  <c r="J60"/>
  <c r="K60"/>
  <c r="L60"/>
  <c r="J61"/>
  <c r="L61" s="1"/>
  <c r="K61"/>
  <c r="J62"/>
  <c r="L62"/>
  <c r="K62"/>
  <c r="J63"/>
  <c r="K63"/>
  <c r="L63"/>
  <c r="J64"/>
  <c r="K64"/>
  <c r="L64"/>
  <c r="J65"/>
  <c r="L65" s="1"/>
  <c r="K65"/>
  <c r="A6"/>
  <c r="B6"/>
  <c r="E6" s="1"/>
  <c r="G6" s="1"/>
  <c r="C6"/>
  <c r="F6"/>
  <c r="D6"/>
  <c r="J6"/>
  <c r="L6" s="1"/>
  <c r="K6"/>
  <c r="A7"/>
  <c r="B7"/>
  <c r="E7" s="1"/>
  <c r="G7" s="1"/>
  <c r="C7"/>
  <c r="F7"/>
  <c r="D7"/>
  <c r="J7"/>
  <c r="L7" s="1"/>
  <c r="K7"/>
  <c r="A8"/>
  <c r="B8"/>
  <c r="E8" s="1"/>
  <c r="C8"/>
  <c r="F8" s="1"/>
  <c r="D8"/>
  <c r="J8"/>
  <c r="L8"/>
  <c r="K8"/>
  <c r="A9"/>
  <c r="B9"/>
  <c r="E9"/>
  <c r="C9"/>
  <c r="F9"/>
  <c r="D9"/>
  <c r="G9"/>
  <c r="J9"/>
  <c r="L9"/>
  <c r="K9"/>
  <c r="A10"/>
  <c r="B10"/>
  <c r="E10"/>
  <c r="C10"/>
  <c r="F10" s="1"/>
  <c r="D10"/>
  <c r="J10"/>
  <c r="L10"/>
  <c r="K10"/>
  <c r="A11"/>
  <c r="B11"/>
  <c r="E11"/>
  <c r="C11"/>
  <c r="F11" s="1"/>
  <c r="D11"/>
  <c r="J11"/>
  <c r="K11"/>
  <c r="L11"/>
  <c r="A12"/>
  <c r="B12"/>
  <c r="E12"/>
  <c r="C12"/>
  <c r="F12"/>
  <c r="D12"/>
  <c r="J12"/>
  <c r="L12" s="1"/>
  <c r="K12"/>
  <c r="A13"/>
  <c r="B13"/>
  <c r="E13" s="1"/>
  <c r="G13" s="1"/>
  <c r="C13"/>
  <c r="F13" s="1"/>
  <c r="D13"/>
  <c r="J13"/>
  <c r="L13"/>
  <c r="K13"/>
  <c r="A14"/>
  <c r="B14"/>
  <c r="E14"/>
  <c r="C14"/>
  <c r="F14" s="1"/>
  <c r="D14"/>
  <c r="G14" s="1"/>
  <c r="J14"/>
  <c r="L14"/>
  <c r="K14"/>
  <c r="A15"/>
  <c r="B15"/>
  <c r="E15"/>
  <c r="C15"/>
  <c r="F15" s="1"/>
  <c r="D15"/>
  <c r="G15" s="1"/>
  <c r="J15"/>
  <c r="L15"/>
  <c r="K15"/>
  <c r="A16"/>
  <c r="B16"/>
  <c r="E16"/>
  <c r="C16"/>
  <c r="F16" s="1"/>
  <c r="D16"/>
  <c r="G16" s="1"/>
  <c r="J16"/>
  <c r="K16"/>
  <c r="L16"/>
  <c r="A17"/>
  <c r="B17"/>
  <c r="E17"/>
  <c r="C17"/>
  <c r="F17"/>
  <c r="D17"/>
  <c r="J17"/>
  <c r="L17" s="1"/>
  <c r="K17"/>
  <c r="A18"/>
  <c r="B18"/>
  <c r="E18" s="1"/>
  <c r="C18"/>
  <c r="F18" s="1"/>
  <c r="D18"/>
  <c r="J18"/>
  <c r="L18"/>
  <c r="K18"/>
  <c r="A19"/>
  <c r="B19"/>
  <c r="E19"/>
  <c r="C19"/>
  <c r="F19"/>
  <c r="D19"/>
  <c r="J19"/>
  <c r="K19"/>
  <c r="L19"/>
  <c r="A20"/>
  <c r="B20"/>
  <c r="E20" s="1"/>
  <c r="C20"/>
  <c r="F20" s="1"/>
  <c r="D20"/>
  <c r="J20"/>
  <c r="L20"/>
  <c r="K20"/>
  <c r="A21"/>
  <c r="B21"/>
  <c r="E21"/>
  <c r="C21"/>
  <c r="F21" s="1"/>
  <c r="D21"/>
  <c r="J21"/>
  <c r="L21"/>
  <c r="K21"/>
  <c r="A22"/>
  <c r="B22"/>
  <c r="E22"/>
  <c r="C22"/>
  <c r="F22"/>
  <c r="D22"/>
  <c r="J22"/>
  <c r="L22" s="1"/>
  <c r="K22"/>
  <c r="A23"/>
  <c r="B23"/>
  <c r="E23" s="1"/>
  <c r="G23" s="1"/>
  <c r="C23"/>
  <c r="F23"/>
  <c r="D23"/>
  <c r="J23"/>
  <c r="L23" s="1"/>
  <c r="K23"/>
  <c r="A24"/>
  <c r="B24"/>
  <c r="E24" s="1"/>
  <c r="G24" s="1"/>
  <c r="C24"/>
  <c r="F24"/>
  <c r="D24"/>
  <c r="J24"/>
  <c r="L24" s="1"/>
  <c r="K24"/>
  <c r="A25"/>
  <c r="B25"/>
  <c r="E25" s="1"/>
  <c r="G25" s="1"/>
  <c r="C25"/>
  <c r="F25"/>
  <c r="D25"/>
  <c r="J25"/>
  <c r="L25" s="1"/>
  <c r="K25"/>
  <c r="A26"/>
  <c r="B26"/>
  <c r="E26" s="1"/>
  <c r="C26"/>
  <c r="F26" s="1"/>
  <c r="D26"/>
  <c r="J26"/>
  <c r="L26"/>
  <c r="K26"/>
  <c r="A27"/>
  <c r="B27"/>
  <c r="E27"/>
  <c r="C27"/>
  <c r="F27"/>
  <c r="D27"/>
  <c r="J27"/>
  <c r="L27" s="1"/>
  <c r="K27"/>
  <c r="A28"/>
  <c r="B28"/>
  <c r="E28" s="1"/>
  <c r="G28" s="1"/>
  <c r="C28"/>
  <c r="F28" s="1"/>
  <c r="D28"/>
  <c r="J28"/>
  <c r="K28"/>
  <c r="L28"/>
  <c r="A29"/>
  <c r="B29"/>
  <c r="E29"/>
  <c r="C29"/>
  <c r="F29"/>
  <c r="D29"/>
  <c r="J29"/>
  <c r="L29" s="1"/>
  <c r="K29"/>
  <c r="A30"/>
  <c r="B30"/>
  <c r="E30" s="1"/>
  <c r="C30"/>
  <c r="F30" s="1"/>
  <c r="D30"/>
  <c r="J30"/>
  <c r="L30"/>
  <c r="K30"/>
  <c r="A31"/>
  <c r="B31"/>
  <c r="E31"/>
  <c r="C31"/>
  <c r="F31"/>
  <c r="D31"/>
  <c r="J31"/>
  <c r="K31"/>
  <c r="L31"/>
  <c r="A32"/>
  <c r="B32"/>
  <c r="E32" s="1"/>
  <c r="C32"/>
  <c r="F32" s="1"/>
  <c r="D32"/>
  <c r="A33"/>
  <c r="B33"/>
  <c r="E33" s="1"/>
  <c r="C33"/>
  <c r="F33" s="1"/>
  <c r="D33"/>
  <c r="A34"/>
  <c r="B34"/>
  <c r="E34" s="1"/>
  <c r="C34"/>
  <c r="F34" s="1"/>
  <c r="D34"/>
  <c r="B35"/>
  <c r="E35"/>
  <c r="C35"/>
  <c r="F35"/>
  <c r="D35"/>
  <c r="B36"/>
  <c r="E36" s="1"/>
  <c r="C36"/>
  <c r="F36" s="1"/>
  <c r="D36"/>
  <c r="B37"/>
  <c r="E37"/>
  <c r="C37"/>
  <c r="F37"/>
  <c r="D37"/>
  <c r="B38"/>
  <c r="E38" s="1"/>
  <c r="C38"/>
  <c r="F38" s="1"/>
  <c r="D38"/>
  <c r="B39"/>
  <c r="C39"/>
  <c r="F39" s="1"/>
  <c r="G39" s="1"/>
  <c r="D39"/>
  <c r="E39"/>
  <c r="B40"/>
  <c r="E40" s="1"/>
  <c r="G40" s="1"/>
  <c r="C40"/>
  <c r="F40" s="1"/>
  <c r="D40"/>
  <c r="B41"/>
  <c r="E41"/>
  <c r="C41"/>
  <c r="F41"/>
  <c r="D41"/>
  <c r="B42"/>
  <c r="E42" s="1"/>
  <c r="G42" s="1"/>
  <c r="C42"/>
  <c r="F42" s="1"/>
  <c r="D42"/>
  <c r="B43"/>
  <c r="E43"/>
  <c r="C43"/>
  <c r="F43"/>
  <c r="D43"/>
  <c r="B44"/>
  <c r="E44" s="1"/>
  <c r="G44" s="1"/>
  <c r="C44"/>
  <c r="F44" s="1"/>
  <c r="D44"/>
  <c r="B3" i="2"/>
  <c r="B15"/>
  <c r="C3"/>
  <c r="D3"/>
  <c r="E3"/>
  <c r="E15"/>
  <c r="F3"/>
  <c r="G3"/>
  <c r="H3"/>
  <c r="H15"/>
  <c r="B4"/>
  <c r="C4"/>
  <c r="C16" s="1"/>
  <c r="D4"/>
  <c r="E4"/>
  <c r="E16"/>
  <c r="F4"/>
  <c r="F16"/>
  <c r="G4"/>
  <c r="G16"/>
  <c r="H4"/>
  <c r="B5"/>
  <c r="B17" s="1"/>
  <c r="B20" s="1"/>
  <c r="C5"/>
  <c r="C17" s="1"/>
  <c r="D5"/>
  <c r="D17" s="1"/>
  <c r="E5"/>
  <c r="E17" s="1"/>
  <c r="E20" s="1"/>
  <c r="E21" s="1"/>
  <c r="F5"/>
  <c r="G5"/>
  <c r="G17"/>
  <c r="H5"/>
  <c r="H17"/>
  <c r="B6"/>
  <c r="C6"/>
  <c r="C18" s="1"/>
  <c r="D6"/>
  <c r="D18" s="1"/>
  <c r="E6"/>
  <c r="E18" s="1"/>
  <c r="F6"/>
  <c r="F18" s="1"/>
  <c r="F20" s="1"/>
  <c r="F21" s="1"/>
  <c r="G6"/>
  <c r="G18" s="1"/>
  <c r="H6"/>
  <c r="H18" s="1"/>
  <c r="H20" s="1"/>
  <c r="H21" s="1"/>
  <c r="I8"/>
  <c r="I9" s="1"/>
  <c r="D15"/>
  <c r="I15"/>
  <c r="D16"/>
  <c r="I16"/>
  <c r="F17"/>
  <c r="I17"/>
  <c r="I18"/>
  <c r="A32"/>
  <c r="A33"/>
  <c r="B3" i="3"/>
  <c r="B50"/>
  <c r="C3"/>
  <c r="C50"/>
  <c r="D3"/>
  <c r="E3"/>
  <c r="F3"/>
  <c r="F50"/>
  <c r="G3"/>
  <c r="G50"/>
  <c r="H3"/>
  <c r="I3"/>
  <c r="B4"/>
  <c r="B51"/>
  <c r="C4"/>
  <c r="C51"/>
  <c r="D4"/>
  <c r="D51"/>
  <c r="E4"/>
  <c r="E51"/>
  <c r="F4"/>
  <c r="F51"/>
  <c r="G4"/>
  <c r="G51"/>
  <c r="H4"/>
  <c r="H51"/>
  <c r="I4"/>
  <c r="B5"/>
  <c r="B52" s="1"/>
  <c r="C5"/>
  <c r="D5"/>
  <c r="E5"/>
  <c r="E52" s="1"/>
  <c r="F5"/>
  <c r="F52" s="1"/>
  <c r="G5"/>
  <c r="H5"/>
  <c r="H52"/>
  <c r="I5"/>
  <c r="B6"/>
  <c r="B53" s="1"/>
  <c r="C6"/>
  <c r="C53" s="1"/>
  <c r="D6"/>
  <c r="D53"/>
  <c r="E6"/>
  <c r="E53"/>
  <c r="F6"/>
  <c r="F53"/>
  <c r="G6"/>
  <c r="H6"/>
  <c r="H53" s="1"/>
  <c r="I6"/>
  <c r="B7"/>
  <c r="B54"/>
  <c r="C7"/>
  <c r="C54"/>
  <c r="D7"/>
  <c r="D54"/>
  <c r="E7"/>
  <c r="F7"/>
  <c r="F54" s="1"/>
  <c r="G7"/>
  <c r="H7"/>
  <c r="H54" s="1"/>
  <c r="I7"/>
  <c r="B8"/>
  <c r="B55"/>
  <c r="C8"/>
  <c r="C55"/>
  <c r="D8"/>
  <c r="D55"/>
  <c r="E8"/>
  <c r="E55"/>
  <c r="F8"/>
  <c r="F55"/>
  <c r="G8"/>
  <c r="G55"/>
  <c r="H8"/>
  <c r="H55"/>
  <c r="I8"/>
  <c r="B9"/>
  <c r="B56" s="1"/>
  <c r="C9"/>
  <c r="C56" s="1"/>
  <c r="D9"/>
  <c r="D56" s="1"/>
  <c r="E9"/>
  <c r="E56" s="1"/>
  <c r="F9"/>
  <c r="G9"/>
  <c r="G56"/>
  <c r="H9"/>
  <c r="H56"/>
  <c r="I9"/>
  <c r="B10"/>
  <c r="B57" s="1"/>
  <c r="C10"/>
  <c r="C57" s="1"/>
  <c r="D10"/>
  <c r="D57" s="1"/>
  <c r="E10"/>
  <c r="E57" s="1"/>
  <c r="F10"/>
  <c r="F57"/>
  <c r="G10"/>
  <c r="G57"/>
  <c r="H10"/>
  <c r="H57"/>
  <c r="I10"/>
  <c r="B11"/>
  <c r="C11"/>
  <c r="C58"/>
  <c r="D11"/>
  <c r="D58"/>
  <c r="E11"/>
  <c r="E58"/>
  <c r="F11"/>
  <c r="F58"/>
  <c r="G11"/>
  <c r="G58"/>
  <c r="H11"/>
  <c r="H58"/>
  <c r="I11"/>
  <c r="I58"/>
  <c r="B12"/>
  <c r="C12"/>
  <c r="C59" s="1"/>
  <c r="D12"/>
  <c r="D59" s="1"/>
  <c r="E12"/>
  <c r="E59" s="1"/>
  <c r="F12"/>
  <c r="F59" s="1"/>
  <c r="G12"/>
  <c r="G59" s="1"/>
  <c r="H12"/>
  <c r="H59" s="1"/>
  <c r="I12"/>
  <c r="I59" s="1"/>
  <c r="B13"/>
  <c r="B60" s="1"/>
  <c r="C13"/>
  <c r="D13"/>
  <c r="D60" s="1"/>
  <c r="E13"/>
  <c r="F13"/>
  <c r="F60" s="1"/>
  <c r="G13"/>
  <c r="H13"/>
  <c r="H60" s="1"/>
  <c r="I13"/>
  <c r="B14"/>
  <c r="B61" s="1"/>
  <c r="C14"/>
  <c r="D14"/>
  <c r="D61"/>
  <c r="E14"/>
  <c r="F14"/>
  <c r="F61" s="1"/>
  <c r="G14"/>
  <c r="G61" s="1"/>
  <c r="H14"/>
  <c r="H61" s="1"/>
  <c r="I14"/>
  <c r="I61" s="1"/>
  <c r="B15"/>
  <c r="B62" s="1"/>
  <c r="C15"/>
  <c r="C62" s="1"/>
  <c r="D15"/>
  <c r="D62" s="1"/>
  <c r="E15"/>
  <c r="E62"/>
  <c r="F15"/>
  <c r="F62"/>
  <c r="G15"/>
  <c r="G62"/>
  <c r="H15"/>
  <c r="I15"/>
  <c r="I62" s="1"/>
  <c r="B16"/>
  <c r="B63" s="1"/>
  <c r="C16"/>
  <c r="D16"/>
  <c r="D63"/>
  <c r="E16"/>
  <c r="F16"/>
  <c r="F63" s="1"/>
  <c r="G16"/>
  <c r="G63" s="1"/>
  <c r="H16"/>
  <c r="H63" s="1"/>
  <c r="I16"/>
  <c r="B17"/>
  <c r="C17"/>
  <c r="C64" s="1"/>
  <c r="D17"/>
  <c r="D64"/>
  <c r="E17"/>
  <c r="F17"/>
  <c r="F64" s="1"/>
  <c r="G17"/>
  <c r="H17"/>
  <c r="H64" s="1"/>
  <c r="I17"/>
  <c r="B18"/>
  <c r="B65" s="1"/>
  <c r="C18"/>
  <c r="C65" s="1"/>
  <c r="D18"/>
  <c r="D65" s="1"/>
  <c r="E18"/>
  <c r="E65" s="1"/>
  <c r="F18"/>
  <c r="F65" s="1"/>
  <c r="G18"/>
  <c r="G65" s="1"/>
  <c r="H18"/>
  <c r="H65" s="1"/>
  <c r="I18"/>
  <c r="B19"/>
  <c r="B66" s="1"/>
  <c r="C19"/>
  <c r="C66" s="1"/>
  <c r="D19"/>
  <c r="D66"/>
  <c r="E19"/>
  <c r="F19"/>
  <c r="F66" s="1"/>
  <c r="G19"/>
  <c r="G66" s="1"/>
  <c r="H19"/>
  <c r="H66" s="1"/>
  <c r="I19"/>
  <c r="B20"/>
  <c r="B67"/>
  <c r="C20"/>
  <c r="C67"/>
  <c r="D20"/>
  <c r="D67"/>
  <c r="E20"/>
  <c r="E67"/>
  <c r="F20"/>
  <c r="F67"/>
  <c r="G20"/>
  <c r="G67"/>
  <c r="H20"/>
  <c r="H67"/>
  <c r="I20"/>
  <c r="B21"/>
  <c r="B68" s="1"/>
  <c r="C21"/>
  <c r="C68" s="1"/>
  <c r="D21"/>
  <c r="D68" s="1"/>
  <c r="E21"/>
  <c r="F21"/>
  <c r="F68"/>
  <c r="G21"/>
  <c r="G68"/>
  <c r="H21"/>
  <c r="H68"/>
  <c r="I21"/>
  <c r="B22"/>
  <c r="B69" s="1"/>
  <c r="C22"/>
  <c r="C69" s="1"/>
  <c r="D22"/>
  <c r="D69" s="1"/>
  <c r="E22"/>
  <c r="E69" s="1"/>
  <c r="F22"/>
  <c r="F69" s="1"/>
  <c r="G22"/>
  <c r="G69" s="1"/>
  <c r="H22"/>
  <c r="H69" s="1"/>
  <c r="I22"/>
  <c r="B23"/>
  <c r="B70"/>
  <c r="C23"/>
  <c r="C70"/>
  <c r="D23"/>
  <c r="D70"/>
  <c r="E23"/>
  <c r="E70"/>
  <c r="F23"/>
  <c r="F70"/>
  <c r="G23"/>
  <c r="G70"/>
  <c r="H23"/>
  <c r="H70"/>
  <c r="I23"/>
  <c r="I70"/>
  <c r="B24"/>
  <c r="B71"/>
  <c r="C24"/>
  <c r="C71"/>
  <c r="D24"/>
  <c r="D71"/>
  <c r="E24"/>
  <c r="E71"/>
  <c r="F24"/>
  <c r="F71"/>
  <c r="G24"/>
  <c r="G71"/>
  <c r="H24"/>
  <c r="H71"/>
  <c r="I24"/>
  <c r="I71"/>
  <c r="B25"/>
  <c r="B72"/>
  <c r="C25"/>
  <c r="C72"/>
  <c r="D25"/>
  <c r="D72"/>
  <c r="E25"/>
  <c r="E72"/>
  <c r="F25"/>
  <c r="F72"/>
  <c r="G25"/>
  <c r="G72"/>
  <c r="H25"/>
  <c r="H72"/>
  <c r="I25"/>
  <c r="I72"/>
  <c r="B26"/>
  <c r="B73"/>
  <c r="C26"/>
  <c r="C73"/>
  <c r="D26"/>
  <c r="D73"/>
  <c r="E26"/>
  <c r="E73"/>
  <c r="F26"/>
  <c r="F73"/>
  <c r="G26"/>
  <c r="G73"/>
  <c r="H26"/>
  <c r="H73"/>
  <c r="I26"/>
  <c r="I73"/>
  <c r="B27"/>
  <c r="B74"/>
  <c r="C27"/>
  <c r="C74"/>
  <c r="D27"/>
  <c r="D74"/>
  <c r="E27"/>
  <c r="E74"/>
  <c r="F27"/>
  <c r="F74"/>
  <c r="G27"/>
  <c r="G74"/>
  <c r="H27"/>
  <c r="H74"/>
  <c r="I27"/>
  <c r="I74"/>
  <c r="A49"/>
  <c r="B49"/>
  <c r="C49"/>
  <c r="D49"/>
  <c r="E49"/>
  <c r="F49"/>
  <c r="G49"/>
  <c r="H49"/>
  <c r="I49"/>
  <c r="A50"/>
  <c r="D50"/>
  <c r="H50"/>
  <c r="A51"/>
  <c r="I51"/>
  <c r="A52"/>
  <c r="C52"/>
  <c r="D52"/>
  <c r="G52"/>
  <c r="I52"/>
  <c r="A53"/>
  <c r="I53"/>
  <c r="A54"/>
  <c r="E54"/>
  <c r="I54"/>
  <c r="A55"/>
  <c r="I55"/>
  <c r="A56"/>
  <c r="F56"/>
  <c r="I56"/>
  <c r="A57"/>
  <c r="I57"/>
  <c r="A58"/>
  <c r="B58"/>
  <c r="A59"/>
  <c r="A60"/>
  <c r="C60"/>
  <c r="E60"/>
  <c r="G60"/>
  <c r="I60"/>
  <c r="A61"/>
  <c r="C61"/>
  <c r="E61"/>
  <c r="A62"/>
  <c r="H62"/>
  <c r="A63"/>
  <c r="C63"/>
  <c r="E63"/>
  <c r="I63"/>
  <c r="A64"/>
  <c r="B64"/>
  <c r="E64"/>
  <c r="G64"/>
  <c r="I64"/>
  <c r="A65"/>
  <c r="I65"/>
  <c r="E66"/>
  <c r="I66"/>
  <c r="I67"/>
  <c r="E68"/>
  <c r="I68"/>
  <c r="I69"/>
  <c r="B8" i="5"/>
  <c r="E8"/>
  <c r="F8"/>
  <c r="I8"/>
  <c r="J8"/>
  <c r="M8"/>
  <c r="N8"/>
  <c r="B18" i="2"/>
  <c r="B8" i="6"/>
  <c r="H8"/>
  <c r="H16" i="2"/>
  <c r="G85" i="4"/>
  <c r="G77"/>
  <c r="G67"/>
  <c r="G22"/>
  <c r="O8" i="5"/>
  <c r="K8"/>
  <c r="G8"/>
  <c r="C8"/>
  <c r="I44" i="3"/>
  <c r="I45" s="1"/>
  <c r="I20" i="2"/>
  <c r="I21"/>
  <c r="F8"/>
  <c r="F9"/>
  <c r="F32" s="1"/>
  <c r="C8" i="6"/>
  <c r="F8"/>
  <c r="L8" i="5"/>
  <c r="H8"/>
  <c r="D8"/>
  <c r="M4" i="2"/>
  <c r="N4" s="1"/>
  <c r="G8"/>
  <c r="G9" s="1"/>
  <c r="D8" i="6"/>
  <c r="G8"/>
  <c r="E8"/>
  <c r="G12" i="4"/>
  <c r="G64"/>
  <c r="G56"/>
  <c r="G51"/>
  <c r="G47"/>
  <c r="G45"/>
  <c r="G43"/>
  <c r="G41"/>
  <c r="G37"/>
  <c r="G35"/>
  <c r="G62"/>
  <c r="G58"/>
  <c r="G53"/>
  <c r="G49"/>
  <c r="G73"/>
  <c r="G60"/>
  <c r="G80"/>
  <c r="G71"/>
  <c r="G27"/>
  <c r="G31"/>
  <c r="G29"/>
  <c r="G84"/>
  <c r="H44" i="3"/>
  <c r="H45" s="1"/>
  <c r="D8" i="2"/>
  <c r="D9" s="1"/>
  <c r="D32" s="1"/>
  <c r="E8"/>
  <c r="E9" s="1"/>
  <c r="G54" i="3"/>
  <c r="I50"/>
  <c r="E50"/>
  <c r="F15" i="2"/>
  <c r="G15"/>
  <c r="G20" s="1"/>
  <c r="G21" s="1"/>
  <c r="D44" i="3"/>
  <c r="D45"/>
  <c r="B16" i="2"/>
  <c r="M6"/>
  <c r="N6" s="1"/>
  <c r="M5"/>
  <c r="N5" s="1"/>
  <c r="C99" i="3" a="1"/>
  <c r="C100" s="1"/>
  <c r="B44"/>
  <c r="B59"/>
  <c r="C8" i="2"/>
  <c r="C9"/>
  <c r="C15"/>
  <c r="M3"/>
  <c r="N3" s="1"/>
  <c r="B8"/>
  <c r="B9" s="1"/>
  <c r="B32" s="1"/>
  <c r="J90" i="4"/>
  <c r="J91" s="1"/>
  <c r="J8" i="6"/>
  <c r="K8" s="1"/>
  <c r="G19" i="4"/>
  <c r="G17"/>
  <c r="B45" i="3"/>
  <c r="C44"/>
  <c r="C45" s="1"/>
  <c r="G53"/>
  <c r="C103"/>
  <c r="M9" i="2" s="1"/>
  <c r="N9" s="1"/>
  <c r="C101" i="3"/>
  <c r="M7" i="2" s="1"/>
  <c r="N7" s="1"/>
  <c r="E44" i="3"/>
  <c r="E45" s="1"/>
  <c r="F44"/>
  <c r="F45"/>
  <c r="B21" i="2" l="1"/>
  <c r="L21" s="1"/>
  <c r="E32"/>
  <c r="G32"/>
  <c r="D92" i="3"/>
  <c r="D93" s="1"/>
  <c r="H92"/>
  <c r="H93" s="1"/>
  <c r="F92"/>
  <c r="F93" s="1"/>
  <c r="H33" i="2"/>
  <c r="F33"/>
  <c r="E33"/>
  <c r="C20"/>
  <c r="C21" s="1"/>
  <c r="G92" i="3"/>
  <c r="G93" s="1"/>
  <c r="G33" i="2" s="1"/>
  <c r="I92" i="3"/>
  <c r="I93" s="1"/>
  <c r="I33" i="2" s="1"/>
  <c r="E92" i="3"/>
  <c r="E93" s="1"/>
  <c r="I32" i="2"/>
  <c r="D20"/>
  <c r="D21" s="1"/>
  <c r="D33" s="1"/>
  <c r="G38" i="4"/>
  <c r="G36"/>
  <c r="G34"/>
  <c r="G33"/>
  <c r="G32"/>
  <c r="G30"/>
  <c r="G26"/>
  <c r="G21"/>
  <c r="G20"/>
  <c r="G18"/>
  <c r="G11"/>
  <c r="G10"/>
  <c r="G8"/>
  <c r="L90"/>
  <c r="L91" s="1"/>
  <c r="G54"/>
  <c r="G52"/>
  <c r="G50"/>
  <c r="G48"/>
  <c r="G87" s="1"/>
  <c r="G88" s="1"/>
  <c r="G46"/>
  <c r="G81"/>
  <c r="G78"/>
  <c r="G76"/>
  <c r="G68"/>
  <c r="G66"/>
  <c r="C32" i="2"/>
  <c r="C92" i="3"/>
  <c r="C93" s="1"/>
  <c r="G44"/>
  <c r="G45" s="1"/>
  <c r="H8" i="2"/>
  <c r="H9" s="1"/>
  <c r="H32" s="1"/>
  <c r="B92" i="3"/>
  <c r="B93" s="1"/>
  <c r="L32" i="2"/>
  <c r="C105" i="3"/>
  <c r="M11" i="2" s="1"/>
  <c r="N11" s="1"/>
  <c r="C102" i="3"/>
  <c r="M8" i="2" s="1"/>
  <c r="N8" s="1"/>
  <c r="C99" i="3"/>
  <c r="C104"/>
  <c r="M10" i="2" s="1"/>
  <c r="N10" s="1"/>
  <c r="N92" i="3"/>
  <c r="K44"/>
  <c r="K45" s="1"/>
  <c r="B33" i="2" l="1"/>
  <c r="L20"/>
  <c r="N93" i="3"/>
  <c r="C33" i="2"/>
  <c r="L33" s="1"/>
</calcChain>
</file>

<file path=xl/sharedStrings.xml><?xml version="1.0" encoding="utf-8"?>
<sst xmlns="http://schemas.openxmlformats.org/spreadsheetml/2006/main" count="362" uniqueCount="252">
  <si>
    <t>df</t>
  </si>
  <si>
    <t>wrc</t>
  </si>
  <si>
    <t>ra</t>
  </si>
  <si>
    <t xml:space="preserve">ra </t>
  </si>
  <si>
    <t>Snags</t>
  </si>
  <si>
    <t>dbh (cm)</t>
  </si>
  <si>
    <t>Trees&lt;50 (cm) by size class</t>
  </si>
  <si>
    <t>size class (cm)</t>
  </si>
  <si>
    <t>wh</t>
  </si>
  <si>
    <t>py</t>
  </si>
  <si>
    <t>blm</t>
  </si>
  <si>
    <t>10 to 20</t>
  </si>
  <si>
    <t>20 to 30</t>
  </si>
  <si>
    <t>30 to 40</t>
  </si>
  <si>
    <t>40 to 50</t>
  </si>
  <si>
    <t>Size of big trees (cm)</t>
  </si>
  <si>
    <t>Tree #</t>
  </si>
  <si>
    <t>Coarse woody debris*</t>
  </si>
  <si>
    <t>Piece #</t>
  </si>
  <si>
    <t>Large diameter (cm)</t>
  </si>
  <si>
    <t>Small diameter (cm)</t>
  </si>
  <si>
    <t>Length in plot (m)</t>
  </si>
  <si>
    <t>decay class</t>
  </si>
  <si>
    <t>dbh</t>
  </si>
  <si>
    <t>Understory % cover (nearest 5%)</t>
  </si>
  <si>
    <t>Plot</t>
  </si>
  <si>
    <t>sf</t>
  </si>
  <si>
    <t>rh</t>
  </si>
  <si>
    <t>sl</t>
  </si>
  <si>
    <t>og</t>
  </si>
  <si>
    <t>tr</t>
  </si>
  <si>
    <t>re</t>
  </si>
  <si>
    <t>moss</t>
  </si>
  <si>
    <t>grass</t>
  </si>
  <si>
    <t>herbs</t>
  </si>
  <si>
    <t>west</t>
  </si>
  <si>
    <t>north</t>
  </si>
  <si>
    <t>east</t>
  </si>
  <si>
    <t>south</t>
  </si>
  <si>
    <t>Saplings</t>
  </si>
  <si>
    <t>tree #</t>
  </si>
  <si>
    <t>Data for overstory trees and snags from the entire  0.2 ha circle</t>
  </si>
  <si>
    <t>sm</t>
  </si>
  <si>
    <t># Stems</t>
  </si>
  <si>
    <t>#stems/ha</t>
  </si>
  <si>
    <t>Basal Area of each Tree (m^2)</t>
  </si>
  <si>
    <t>All Species</t>
  </si>
  <si>
    <t>Total BA (m^2)</t>
  </si>
  <si>
    <t>m^2/ha</t>
  </si>
  <si>
    <t>These data are from the entire</t>
  </si>
  <si>
    <t xml:space="preserve">Basal Area </t>
  </si>
  <si>
    <t xml:space="preserve">These data are from the entire </t>
  </si>
  <si>
    <t>Data for ALL trees (trees &lt;50cm AND trees &gt;50cm)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</si>
  <si>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</si>
  <si>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</si>
  <si>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</si>
  <si>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</si>
  <si>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</si>
  <si>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</si>
  <si>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</si>
  <si>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</si>
  <si>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30-40 cm</t>
  </si>
  <si>
    <t>40-50 cm</t>
  </si>
  <si>
    <t>Understory plots percent cover to nearest 5%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</si>
  <si>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</si>
  <si>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</si>
  <si>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</si>
  <si>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</si>
  <si>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</si>
  <si>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</si>
  <si>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</si>
  <si>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</si>
  <si>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</si>
  <si>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</si>
  <si>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sf=sword fern, rh=red huckleberry, sl=salal, og=oregon grape, tr=trailing raspberry, re=red elderberry, m=moss, sm=salmonberry</t>
  </si>
  <si>
    <t>piece #</t>
  </si>
  <si>
    <t>large Ø (cm)</t>
  </si>
  <si>
    <t>small Ø (cm)</t>
  </si>
  <si>
    <t>length in plot (m)</t>
  </si>
  <si>
    <t># stems</t>
  </si>
  <si>
    <t>stems/ha</t>
  </si>
  <si>
    <t>50 to 75</t>
  </si>
  <si>
    <t>75 to 100</t>
  </si>
  <si>
    <t>100 to 150</t>
  </si>
  <si>
    <t>150 to 200</t>
  </si>
  <si>
    <t>sum</t>
  </si>
  <si>
    <t>height</t>
  </si>
  <si>
    <t>BA large (m^2)</t>
  </si>
  <si>
    <t>BA small (m^2)</t>
  </si>
  <si>
    <t>Volume (m^3)</t>
  </si>
  <si>
    <t># snags --&gt;</t>
  </si>
  <si>
    <t>#snags/ha -&gt;</t>
  </si>
  <si>
    <t>BA (m^2)</t>
  </si>
  <si>
    <t>&lt;--BA/ha</t>
  </si>
  <si>
    <t>&lt;--Sum of Snag BA (m^2)</t>
  </si>
  <si>
    <t>N</t>
  </si>
  <si>
    <t>E</t>
  </si>
  <si>
    <t>W</t>
  </si>
  <si>
    <t>S</t>
  </si>
  <si>
    <t>#</t>
  </si>
  <si>
    <t>seedlings</t>
  </si>
  <si>
    <t># seedlings</t>
  </si>
  <si>
    <t xml:space="preserve">.10 ha plot; #Stem for all trees &lt;50 cm DBH that are within 17.2m of plot center </t>
  </si>
  <si>
    <t>Volume (m^3) / ha</t>
  </si>
  <si>
    <t>ha</t>
  </si>
  <si>
    <t>mean</t>
  </si>
  <si>
    <t>Snag#</t>
  </si>
  <si>
    <t>Add more rows here as needed</t>
  </si>
  <si>
    <t>bare</t>
  </si>
  <si>
    <t>wood</t>
  </si>
  <si>
    <t>holly</t>
  </si>
  <si>
    <t>Mean values above get copied and pasted into the appropriate place in table3.xls.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</si>
  <si>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</si>
  <si>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</si>
  <si>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 xml:space="preserve">More lines will need to be inserted on this table if there </t>
  </si>
  <si>
    <t>Input raw data for trees &lt;50cm DBH in red box</t>
  </si>
  <si>
    <t>Input data for trees &gt;50 cm DBH in green box</t>
  </si>
  <si>
    <t>Enter raw data for understory vegetation in red box</t>
  </si>
  <si>
    <t>Enter raw data for saplings in green box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</si>
  <si>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</si>
  <si>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</si>
  <si>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</si>
  <si>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</si>
  <si>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</si>
  <si>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>pac silver fir</t>
  </si>
  <si>
    <t>psf</t>
  </si>
  <si>
    <t>df=douglas fir, wh=western hemlock, wrc=western red cedar, psf=pacific silver fir, py=pacific yew, blm= big leaf maple, ra=red alder</t>
  </si>
  <si>
    <t>Note that % cover for all covertypes should sum to 100%</t>
  </si>
  <si>
    <t>Date:</t>
  </si>
  <si>
    <t>Plot Coordinates from GPS</t>
  </si>
  <si>
    <t xml:space="preserve">  Coordinate System: </t>
  </si>
  <si>
    <t>UTM</t>
  </si>
  <si>
    <t xml:space="preserve">  Northing (m):</t>
  </si>
  <si>
    <t xml:space="preserve">  Easting (m):</t>
  </si>
  <si>
    <t>OR</t>
  </si>
  <si>
    <t>Geographic</t>
  </si>
  <si>
    <t xml:space="preserve">  Latitude:</t>
  </si>
  <si>
    <t xml:space="preserve">  Longitude:</t>
  </si>
  <si>
    <t>Data Recorder for Each Raw Datasheet:</t>
  </si>
  <si>
    <t>email address</t>
  </si>
  <si>
    <t>Name</t>
  </si>
  <si>
    <t>Trees</t>
  </si>
  <si>
    <t>CWD</t>
  </si>
  <si>
    <t>Understory/Saplings</t>
  </si>
  <si>
    <t>Notes:</t>
  </si>
  <si>
    <t>Data Recorder:</t>
  </si>
  <si>
    <t>quadrat</t>
  </si>
  <si>
    <t>Transect</t>
  </si>
  <si>
    <t>Sapling Transects - sapling count for all trees less than 10cm DBH, and greater than 1.37m tall</t>
  </si>
  <si>
    <t>Coarse Woody Debris - 0.05 ha plot</t>
  </si>
  <si>
    <t>Snags - in entire .2 ha plot</t>
  </si>
  <si>
    <t>(% of canopy</t>
  </si>
  <si>
    <t>height)</t>
  </si>
  <si>
    <t>Top is</t>
  </si>
  <si>
    <t>Height as</t>
  </si>
  <si>
    <t>Height in</t>
  </si>
  <si>
    <t>meters</t>
  </si>
  <si>
    <t>broken (B) or</t>
  </si>
  <si>
    <t>pointed (P)</t>
  </si>
  <si>
    <t>Average canopy height in (m):</t>
  </si>
  <si>
    <t>Record Snag heights either as a % of total canopy height OR</t>
  </si>
  <si>
    <t>Note: When entering data into Excel, convert all snag heights recorded as</t>
  </si>
  <si>
    <t xml:space="preserve">  "% of canopy height" to a height in meters.  This is calculated by referencing</t>
  </si>
  <si>
    <t xml:space="preserve">  in meters.</t>
  </si>
  <si>
    <t>.20 ha plot; exact DBH (cm) of all trees &gt; 50cm that are within 25.2m of plot cent.</t>
  </si>
  <si>
    <t>0.05 ha = Measure all CWD within 12.6 m of plot center</t>
  </si>
  <si>
    <t>Values in red will be used in subsequent analyses</t>
  </si>
  <si>
    <t>Note: Be sure to fill out EVERYTHING on this page!</t>
  </si>
  <si>
    <t>200 to 300</t>
  </si>
  <si>
    <t>from the "trees &gt;50 cm" page.</t>
  </si>
  <si>
    <t>The stems/ha for each size class</t>
  </si>
  <si>
    <t xml:space="preserve">will be manually entered in the </t>
  </si>
  <si>
    <t>figure1.xls spreadsheet.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</si>
  <si>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</si>
  <si>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</si>
  <si>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</si>
  <si>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</si>
  <si>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</si>
  <si>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</si>
  <si>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</si>
  <si>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</si>
  <si>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</si>
  <si>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</si>
  <si>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Values for cells in blue (above) come</t>
  </si>
  <si>
    <t>other</t>
  </si>
  <si>
    <t>Note that line 44 on this page has been updated to use</t>
  </si>
  <si>
    <t>are more than 40 trees &gt;50cm DBH for any single species.</t>
  </si>
  <si>
    <t xml:space="preserve">CWD done only in 12.6 m radius circle </t>
  </si>
  <si>
    <t xml:space="preserve">  the average canopy height (above in cell D5).</t>
  </si>
  <si>
    <t>PLOT INFO WORKSHEET</t>
  </si>
  <si>
    <t>RAW SNAGS WORKSHEET</t>
  </si>
  <si>
    <t>RAW UNDERSTORY/SAPLINGS WORKSHEET</t>
  </si>
  <si>
    <t>RAW TREE DATA WORKSHEET</t>
  </si>
  <si>
    <t>RAW CWD WORKSHEET</t>
  </si>
  <si>
    <t>Phone #</t>
  </si>
  <si>
    <t>Observers: (list all names and email addresses and phone #'s)</t>
  </si>
  <si>
    <t>Brenna F.</t>
  </si>
  <si>
    <t>A = the length of the semi-major axis and B = the length of the semi-minor axis.  This is the distance from the plot center to the edge of long axis</t>
  </si>
  <si>
    <t>distance</t>
  </si>
  <si>
    <t>slope</t>
  </si>
  <si>
    <t xml:space="preserve">angle </t>
  </si>
  <si>
    <t>(degrees)</t>
  </si>
  <si>
    <t>Along the semi-major axis, the slope is essentially zero so no "correction" of this value is needed.  We just need to correct the length of the semi-minor axis; the one that is sloped</t>
  </si>
  <si>
    <t>along</t>
  </si>
  <si>
    <t>slope (m)</t>
  </si>
  <si>
    <t>projected</t>
  </si>
  <si>
    <t>Semi-minor axis</t>
  </si>
  <si>
    <t>Semi-</t>
  </si>
  <si>
    <t>major</t>
  </si>
  <si>
    <t>axis (m)</t>
  </si>
  <si>
    <t>Slope</t>
  </si>
  <si>
    <t>corrected</t>
  </si>
  <si>
    <t>area (m)</t>
  </si>
  <si>
    <t>area (ha)</t>
  </si>
  <si>
    <t>Large circle &gt;&gt;&gt;&gt;&gt;&gt;</t>
  </si>
  <si>
    <t>Small circle &gt;&gt;&gt;&gt;&gt;&gt;</t>
  </si>
  <si>
    <t>ha circle; See slope correction tab</t>
  </si>
  <si>
    <t>Enter slope angle here: default value is 0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</si>
  <si>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</si>
  <si>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</si>
  <si>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</si>
  <si>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</si>
  <si>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</si>
  <si>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Data Recorder: Marlee Milosevich</t>
  </si>
  <si>
    <t>B</t>
  </si>
  <si>
    <t>P</t>
  </si>
  <si>
    <t>Emma McClure</t>
  </si>
  <si>
    <t>Data Recorder: Judith DeBay</t>
  </si>
  <si>
    <t>and Jamie Sandberg</t>
  </si>
  <si>
    <t>Judith DeBay</t>
  </si>
  <si>
    <t>debayj@students.wwu.edu</t>
  </si>
  <si>
    <t>Kyle Olsen</t>
  </si>
  <si>
    <t>Marlee Milosevich</t>
  </si>
  <si>
    <t>Jamie Sandberg</t>
  </si>
  <si>
    <t>Matt Martin</t>
  </si>
  <si>
    <t>olsenk5@students.wwu.edu</t>
  </si>
  <si>
    <t>milosem@students.wwu.edu</t>
  </si>
  <si>
    <t>mcclure2@students.wwu.edu</t>
  </si>
  <si>
    <t>jamie_sandberg@hotmail.com</t>
  </si>
  <si>
    <t>marti241@students.wwu.edu</t>
  </si>
  <si>
    <t>Marlee Milosevich and Matt Martin</t>
  </si>
  <si>
    <t>milosem@students.wwu.edu marti241@students.wwu.edu</t>
  </si>
  <si>
    <t>Emma McClure and Jamie Sandberg</t>
  </si>
  <si>
    <t>mcclure2@students.wwu.edu jamie_sandberg@hotmail.com</t>
  </si>
  <si>
    <r>
      <t xml:space="preserve">Site Name/Description: </t>
    </r>
    <r>
      <rPr>
        <sz val="10"/>
        <rFont val="Arial"/>
        <family val="2"/>
      </rPr>
      <t xml:space="preserve"> Oldgrowth stand at milepost 44 on Mt. Baker Highway, State Rt. 542</t>
    </r>
  </si>
  <si>
    <t>360713440, 3609297145</t>
  </si>
  <si>
    <t>121.748 W</t>
  </si>
  <si>
    <t>48.908 N</t>
  </si>
  <si>
    <t xml:space="preserve">  Edge or Interior Plot? Interior</t>
  </si>
  <si>
    <r>
      <t xml:space="preserve">  Datum:   (Circle one)  </t>
    </r>
    <r>
      <rPr>
        <strike/>
        <sz val="10"/>
        <rFont val="Arial"/>
        <family val="2"/>
      </rPr>
      <t>NAD27  o</t>
    </r>
    <r>
      <rPr>
        <sz val="10"/>
        <rFont val="Arial"/>
        <family val="2"/>
      </rPr>
      <t>r   NAD83</t>
    </r>
  </si>
  <si>
    <t xml:space="preserve">Note: This 101 cm tree was recorded as a douglas fir.  I don't believe that there are any douglas firs </t>
  </si>
  <si>
    <t>in this stand of this size.  I feel that it is far more likely that it was a w. hemlock so I've changed it. (DW)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</si>
</sst>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color theme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10"/>
      </right>
      <top style="thick">
        <color indexed="10"/>
      </top>
      <bottom style="thin">
        <color indexed="8"/>
      </bottom>
      <diagonal/>
    </border>
    <border>
      <left/>
      <right style="thick">
        <color indexed="10"/>
      </right>
      <top style="thin">
        <color indexed="8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0" fillId="0" borderId="4" xfId="0" applyFill="1" applyBorder="1"/>
    <xf numFmtId="0" fontId="0" fillId="0" borderId="10" xfId="0" applyBorder="1"/>
    <xf numFmtId="0" fontId="0" fillId="0" borderId="4" xfId="0" applyBorder="1" applyAlignment="1"/>
    <xf numFmtId="0" fontId="0" fillId="0" borderId="11" xfId="0" applyBorder="1" applyAlignment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29" xfId="0" applyFont="1" applyBorder="1"/>
    <xf numFmtId="0" fontId="10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7" xfId="0" applyBorder="1"/>
    <xf numFmtId="0" fontId="15" fillId="0" borderId="0" xfId="0" applyFont="1"/>
    <xf numFmtId="0" fontId="15" fillId="0" borderId="1" xfId="0" applyFont="1" applyBorder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6" fillId="0" borderId="0" xfId="0" applyFont="1"/>
    <xf numFmtId="0" fontId="9" fillId="0" borderId="0" xfId="0" applyFont="1" applyFill="1" applyBorder="1"/>
    <xf numFmtId="0" fontId="0" fillId="0" borderId="2" xfId="0" applyFont="1" applyFill="1" applyBorder="1"/>
    <xf numFmtId="0" fontId="0" fillId="0" borderId="48" xfId="0" applyBorder="1"/>
    <xf numFmtId="0" fontId="5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5" fillId="0" borderId="18" xfId="0" applyFont="1" applyBorder="1" applyProtection="1">
      <protection locked="0"/>
    </xf>
    <xf numFmtId="0" fontId="5" fillId="0" borderId="4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14" fillId="0" borderId="0" xfId="1"/>
    <xf numFmtId="164" fontId="0" fillId="0" borderId="0" xfId="0" applyNumberFormat="1"/>
    <xf numFmtId="0" fontId="13" fillId="0" borderId="25" xfId="3" applyBorder="1"/>
    <xf numFmtId="0" fontId="13" fillId="0" borderId="26" xfId="3" applyBorder="1"/>
    <xf numFmtId="0" fontId="13" fillId="0" borderId="50" xfId="3" applyBorder="1"/>
    <xf numFmtId="0" fontId="13" fillId="0" borderId="27" xfId="3" applyBorder="1"/>
    <xf numFmtId="0" fontId="13" fillId="0" borderId="28" xfId="3" applyBorder="1"/>
    <xf numFmtId="0" fontId="13" fillId="0" borderId="29" xfId="3" applyBorder="1"/>
    <xf numFmtId="0" fontId="13" fillId="0" borderId="34" xfId="3" applyBorder="1"/>
    <xf numFmtId="0" fontId="13" fillId="0" borderId="30" xfId="3" applyBorder="1"/>
    <xf numFmtId="0" fontId="13" fillId="0" borderId="0" xfId="3" applyFill="1" applyBorder="1"/>
    <xf numFmtId="0" fontId="0" fillId="0" borderId="13" xfId="0" applyBorder="1"/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17" fillId="0" borderId="1" xfId="1" applyFont="1" applyBorder="1" applyAlignment="1"/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2" xfId="0" applyFont="1" applyBorder="1" applyAlignment="1"/>
    <xf numFmtId="0" fontId="0" fillId="0" borderId="7" xfId="0" applyBorder="1" applyAlignment="1"/>
    <xf numFmtId="0" fontId="14" fillId="0" borderId="1" xfId="1" applyBorder="1" applyAlignment="1"/>
    <xf numFmtId="0" fontId="5" fillId="0" borderId="1" xfId="0" applyFont="1" applyBorder="1" applyAlignment="1"/>
    <xf numFmtId="0" fontId="15" fillId="0" borderId="29" xfId="0" applyFont="1" applyBorder="1"/>
  </cellXfs>
  <cellStyles count="4">
    <cellStyle name="Hyperlink" xfId="1" builtinId="8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marti241@students.wwu.edu" TargetMode="External"/><Relationship Id="rId3" Type="http://schemas.openxmlformats.org/officeDocument/2006/relationships/hyperlink" Target="mailto:milosem@students.wwu.edu" TargetMode="External"/><Relationship Id="rId7" Type="http://schemas.openxmlformats.org/officeDocument/2006/relationships/hyperlink" Target="mailto:olsenk5@students.wwu.edu" TargetMode="External"/><Relationship Id="rId2" Type="http://schemas.openxmlformats.org/officeDocument/2006/relationships/hyperlink" Target="mailto:olsenk5@students.wwu.edu" TargetMode="External"/><Relationship Id="rId1" Type="http://schemas.openxmlformats.org/officeDocument/2006/relationships/hyperlink" Target="mailto:debayj@students.wwu.edu" TargetMode="External"/><Relationship Id="rId6" Type="http://schemas.openxmlformats.org/officeDocument/2006/relationships/hyperlink" Target="mailto:marti241@students.wwu.edu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jamie_sandberg@hotmail.com" TargetMode="External"/><Relationship Id="rId10" Type="http://schemas.openxmlformats.org/officeDocument/2006/relationships/hyperlink" Target="mailto:mcclure2@students.wwu.edu" TargetMode="External"/><Relationship Id="rId4" Type="http://schemas.openxmlformats.org/officeDocument/2006/relationships/hyperlink" Target="mailto:mcclure2@students.wwu.edu" TargetMode="External"/><Relationship Id="rId9" Type="http://schemas.openxmlformats.org/officeDocument/2006/relationships/hyperlink" Target="mailto:debayj@students.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94"/>
  <sheetViews>
    <sheetView topLeftCell="C70" workbookViewId="0">
      <selection activeCell="B6" sqref="B6"/>
    </sheetView>
  </sheetViews>
  <sheetFormatPr defaultRowHeight="12.75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>
      <c r="C2" s="3" t="s">
        <v>187</v>
      </c>
      <c r="E2">
        <v>0.05</v>
      </c>
      <c r="F2" t="s">
        <v>104</v>
      </c>
      <c r="I2" s="1" t="s">
        <v>41</v>
      </c>
    </row>
    <row r="4" spans="1:12">
      <c r="A4" s="3" t="s">
        <v>17</v>
      </c>
      <c r="B4" s="2"/>
      <c r="C4" s="2"/>
      <c r="D4" s="2"/>
      <c r="E4" s="2"/>
      <c r="F4" s="2"/>
      <c r="G4" s="2"/>
      <c r="H4" s="2"/>
      <c r="J4" s="2" t="s">
        <v>4</v>
      </c>
      <c r="K4" s="2"/>
    </row>
    <row r="5" spans="1:12">
      <c r="A5" s="17" t="s">
        <v>18</v>
      </c>
      <c r="B5" s="17" t="s">
        <v>19</v>
      </c>
      <c r="C5" s="17" t="s">
        <v>20</v>
      </c>
      <c r="D5" s="17" t="s">
        <v>21</v>
      </c>
      <c r="E5" s="17" t="s">
        <v>87</v>
      </c>
      <c r="F5" s="17" t="s">
        <v>88</v>
      </c>
      <c r="G5" s="17" t="s">
        <v>89</v>
      </c>
      <c r="I5" s="17" t="s">
        <v>106</v>
      </c>
      <c r="J5" s="17" t="s">
        <v>23</v>
      </c>
      <c r="K5" s="17" t="s">
        <v>86</v>
      </c>
      <c r="L5" s="17" t="s">
        <v>92</v>
      </c>
    </row>
    <row r="6" spans="1:12">
      <c r="A6" s="17">
        <f>'raw CWD'!A8</f>
        <v>1</v>
      </c>
      <c r="B6">
        <f>'raw CWD'!B8</f>
        <v>11</v>
      </c>
      <c r="C6">
        <f>'raw CWD'!C8</f>
        <v>1</v>
      </c>
      <c r="D6">
        <f>'raw CWD'!D8</f>
        <v>8.4</v>
      </c>
      <c r="E6">
        <f>((PI()*(B6/2)^2)/10000)</f>
        <v>9.5033177771091243E-3</v>
      </c>
      <c r="F6">
        <f>((PI()*(C6/2)^2)/10000)</f>
        <v>7.8539816339744827E-5</v>
      </c>
      <c r="G6">
        <f>D6*(E6+F6+SQRT(E6*F6))/3</f>
        <v>2.9248227604920976E-2</v>
      </c>
      <c r="I6" s="17">
        <v>1</v>
      </c>
      <c r="J6">
        <f>'raw snags'!B17</f>
        <v>110</v>
      </c>
      <c r="K6">
        <f>'raw snags'!D17</f>
        <v>6</v>
      </c>
      <c r="L6">
        <f>((PI()*(J6/2)^2)/10000)</f>
        <v>0.95033177771091248</v>
      </c>
    </row>
    <row r="7" spans="1:12">
      <c r="A7" s="17">
        <f>'raw CWD'!A9</f>
        <v>2</v>
      </c>
      <c r="B7">
        <f>'raw CWD'!B9</f>
        <v>160.30000000000001</v>
      </c>
      <c r="C7">
        <f>'raw CWD'!C9</f>
        <v>125</v>
      </c>
      <c r="D7">
        <f>'raw CWD'!D9</f>
        <v>5.3</v>
      </c>
      <c r="E7">
        <f t="shared" ref="E7:E34" si="0">((PI()*(B7/2)^2)/10000)</f>
        <v>2.0181661892495542</v>
      </c>
      <c r="F7">
        <f t="shared" ref="F7:F34" si="1">((PI()*(C7/2)^2)/10000)</f>
        <v>1.227184630308513</v>
      </c>
      <c r="G7">
        <f t="shared" ref="G7:G34" si="2">D7*(E7+F7+SQRT(E7*F7))/3</f>
        <v>8.5137298880560781</v>
      </c>
      <c r="I7" s="17">
        <v>2</v>
      </c>
      <c r="J7">
        <f>'raw snags'!B18</f>
        <v>14</v>
      </c>
      <c r="K7">
        <f>'raw snags'!D18</f>
        <v>10</v>
      </c>
      <c r="L7">
        <f t="shared" ref="L7:L20" si="3">((PI()*(J7/2)^2)/10000)</f>
        <v>1.5393804002589986E-2</v>
      </c>
    </row>
    <row r="8" spans="1:12">
      <c r="A8" s="17">
        <f>'raw CWD'!A10</f>
        <v>3</v>
      </c>
      <c r="B8">
        <f>'raw CWD'!B10</f>
        <v>112</v>
      </c>
      <c r="C8">
        <f>'raw CWD'!C10</f>
        <v>90</v>
      </c>
      <c r="D8">
        <f>'raw CWD'!D10</f>
        <v>13.9</v>
      </c>
      <c r="E8">
        <f t="shared" si="0"/>
        <v>0.98520345616575911</v>
      </c>
      <c r="F8">
        <f t="shared" si="1"/>
        <v>0.63617251235193306</v>
      </c>
      <c r="G8">
        <f t="shared" si="2"/>
        <v>11.180498903130085</v>
      </c>
      <c r="I8" s="17">
        <v>3</v>
      </c>
      <c r="J8">
        <f>'raw snags'!B19</f>
        <v>32</v>
      </c>
      <c r="K8">
        <f>'raw snags'!D19</f>
        <v>14</v>
      </c>
      <c r="L8">
        <f t="shared" si="3"/>
        <v>8.0424771931898703E-2</v>
      </c>
    </row>
    <row r="9" spans="1:12">
      <c r="A9" s="17">
        <f>'raw CWD'!A11</f>
        <v>4</v>
      </c>
      <c r="B9">
        <f>'raw CWD'!B11</f>
        <v>39</v>
      </c>
      <c r="C9">
        <f>'raw CWD'!C11</f>
        <v>23</v>
      </c>
      <c r="D9">
        <f>'raw CWD'!D11</f>
        <v>5.7</v>
      </c>
      <c r="E9">
        <f t="shared" si="0"/>
        <v>0.11945906065275187</v>
      </c>
      <c r="F9">
        <f t="shared" si="1"/>
        <v>4.154756284372501E-2</v>
      </c>
      <c r="G9">
        <f t="shared" si="2"/>
        <v>0.43976799363113317</v>
      </c>
      <c r="I9" s="17">
        <v>4</v>
      </c>
      <c r="J9">
        <f>'raw snags'!B20</f>
        <v>21</v>
      </c>
      <c r="K9">
        <f>'raw snags'!D20</f>
        <v>8</v>
      </c>
      <c r="L9">
        <f t="shared" si="3"/>
        <v>3.4636059005827467E-2</v>
      </c>
    </row>
    <row r="10" spans="1:12">
      <c r="A10" s="17">
        <f>'raw CWD'!A12</f>
        <v>5</v>
      </c>
      <c r="B10">
        <f>'raw CWD'!B12</f>
        <v>24</v>
      </c>
      <c r="C10">
        <f>'raw CWD'!C12</f>
        <v>22</v>
      </c>
      <c r="D10">
        <f>'raw CWD'!D12</f>
        <v>5.7</v>
      </c>
      <c r="E10">
        <f t="shared" si="0"/>
        <v>4.5238934211693019E-2</v>
      </c>
      <c r="F10">
        <f t="shared" si="1"/>
        <v>3.8013271108436497E-2</v>
      </c>
      <c r="G10">
        <f t="shared" si="2"/>
        <v>0.2369703338602781</v>
      </c>
      <c r="I10" s="17">
        <v>5</v>
      </c>
      <c r="J10">
        <f>'raw snags'!B21</f>
        <v>113</v>
      </c>
      <c r="K10">
        <f>'raw snags'!D21</f>
        <v>5</v>
      </c>
      <c r="L10">
        <f t="shared" si="3"/>
        <v>1.0028749148422018</v>
      </c>
    </row>
    <row r="11" spans="1:12">
      <c r="A11" s="17">
        <f>'raw CWD'!A13</f>
        <v>6</v>
      </c>
      <c r="B11">
        <f>'raw CWD'!B13</f>
        <v>28</v>
      </c>
      <c r="C11">
        <f>'raw CWD'!C13</f>
        <v>25</v>
      </c>
      <c r="D11">
        <f>'raw CWD'!D13</f>
        <v>5</v>
      </c>
      <c r="E11">
        <f t="shared" si="0"/>
        <v>6.1575216010359944E-2</v>
      </c>
      <c r="F11">
        <f t="shared" si="1"/>
        <v>4.9087385212340517E-2</v>
      </c>
      <c r="G11">
        <f t="shared" si="2"/>
        <v>0.27606745443420305</v>
      </c>
      <c r="I11" s="17">
        <v>6</v>
      </c>
      <c r="J11">
        <f>'raw snags'!B22</f>
        <v>8</v>
      </c>
      <c r="K11">
        <f>'raw snags'!D22</f>
        <v>2</v>
      </c>
      <c r="L11">
        <f t="shared" si="3"/>
        <v>5.0265482457436689E-3</v>
      </c>
    </row>
    <row r="12" spans="1:12">
      <c r="A12" s="17">
        <f>'raw CWD'!A14</f>
        <v>7</v>
      </c>
      <c r="B12">
        <f>'raw CWD'!B14</f>
        <v>135</v>
      </c>
      <c r="C12">
        <f>'raw CWD'!C14</f>
        <v>40</v>
      </c>
      <c r="D12">
        <f>'raw CWD'!D14</f>
        <v>1</v>
      </c>
      <c r="E12">
        <f t="shared" si="0"/>
        <v>1.4313881527918495</v>
      </c>
      <c r="F12">
        <f t="shared" si="1"/>
        <v>0.12566370614359174</v>
      </c>
      <c r="G12">
        <f t="shared" si="2"/>
        <v>0.66038895572335443</v>
      </c>
      <c r="I12" s="17">
        <v>7</v>
      </c>
      <c r="J12">
        <f>'raw snags'!B23</f>
        <v>20.3</v>
      </c>
      <c r="K12">
        <f>'raw snags'!D23</f>
        <v>5</v>
      </c>
      <c r="L12">
        <f t="shared" si="3"/>
        <v>3.2365472915445455E-2</v>
      </c>
    </row>
    <row r="13" spans="1:12">
      <c r="A13" s="17">
        <f>'raw CWD'!A15</f>
        <v>8</v>
      </c>
      <c r="B13">
        <f>'raw CWD'!B15</f>
        <v>50</v>
      </c>
      <c r="C13">
        <f>'raw CWD'!C15</f>
        <v>11</v>
      </c>
      <c r="D13">
        <f>'raw CWD'!D15</f>
        <v>20.9</v>
      </c>
      <c r="E13">
        <f t="shared" si="0"/>
        <v>0.19634954084936207</v>
      </c>
      <c r="F13">
        <f t="shared" si="1"/>
        <v>9.5033177771091243E-3</v>
      </c>
      <c r="G13">
        <f t="shared" si="2"/>
        <v>1.7350466447062047</v>
      </c>
      <c r="I13" s="17">
        <v>8</v>
      </c>
      <c r="J13">
        <f>'raw snags'!B24</f>
        <v>13</v>
      </c>
      <c r="K13">
        <f>'raw snags'!D24</f>
        <v>3.5</v>
      </c>
      <c r="L13">
        <f t="shared" si="3"/>
        <v>1.3273228961416876E-2</v>
      </c>
    </row>
    <row r="14" spans="1:12">
      <c r="A14" s="17">
        <f>'raw CWD'!A16</f>
        <v>9</v>
      </c>
      <c r="B14">
        <f>'raw CWD'!B16</f>
        <v>63</v>
      </c>
      <c r="C14">
        <f>'raw CWD'!C16</f>
        <v>15</v>
      </c>
      <c r="D14">
        <f>'raw CWD'!D16</f>
        <v>4.3</v>
      </c>
      <c r="E14">
        <f t="shared" si="0"/>
        <v>0.31172453105244724</v>
      </c>
      <c r="F14">
        <f t="shared" si="1"/>
        <v>1.7671458676442587E-2</v>
      </c>
      <c r="G14">
        <f t="shared" si="2"/>
        <v>0.57851643317692647</v>
      </c>
      <c r="I14" s="17">
        <v>9</v>
      </c>
      <c r="J14">
        <f>'raw snags'!B25</f>
        <v>20</v>
      </c>
      <c r="K14">
        <f>'raw snags'!D25</f>
        <v>7</v>
      </c>
      <c r="L14">
        <f t="shared" si="3"/>
        <v>3.1415926535897934E-2</v>
      </c>
    </row>
    <row r="15" spans="1:12">
      <c r="A15" s="17">
        <f>'raw CWD'!A17</f>
        <v>10</v>
      </c>
      <c r="B15">
        <f>'raw CWD'!B17</f>
        <v>13</v>
      </c>
      <c r="C15">
        <f>'raw CWD'!C17</f>
        <v>4</v>
      </c>
      <c r="D15">
        <f>'raw CWD'!D17</f>
        <v>6.8</v>
      </c>
      <c r="E15">
        <f t="shared" si="0"/>
        <v>1.3273228961416876E-2</v>
      </c>
      <c r="F15">
        <f t="shared" si="1"/>
        <v>1.2566370614359172E-3</v>
      </c>
      <c r="G15">
        <f t="shared" si="2"/>
        <v>4.2191589337710923E-2</v>
      </c>
      <c r="I15" s="17">
        <v>10</v>
      </c>
      <c r="J15">
        <f>'raw snags'!B26</f>
        <v>96</v>
      </c>
      <c r="K15">
        <f>'raw snags'!D26</f>
        <v>6</v>
      </c>
      <c r="L15">
        <f t="shared" si="3"/>
        <v>0.7238229473870883</v>
      </c>
    </row>
    <row r="16" spans="1:12">
      <c r="A16" s="17">
        <f>'raw CWD'!A18</f>
        <v>11</v>
      </c>
      <c r="B16">
        <f>'raw CWD'!B18</f>
        <v>80</v>
      </c>
      <c r="C16">
        <f>'raw CWD'!C18</f>
        <v>70</v>
      </c>
      <c r="D16">
        <f>'raw CWD'!D18</f>
        <v>3.5</v>
      </c>
      <c r="E16">
        <f t="shared" si="0"/>
        <v>0.50265482457436694</v>
      </c>
      <c r="F16">
        <f t="shared" si="1"/>
        <v>0.38484510006474965</v>
      </c>
      <c r="G16">
        <f t="shared" si="2"/>
        <v>1.5485433788319689</v>
      </c>
      <c r="I16" s="17">
        <v>11</v>
      </c>
      <c r="J16">
        <f>'raw snags'!B27</f>
        <v>85</v>
      </c>
      <c r="K16">
        <f>'raw snags'!D27</f>
        <v>2</v>
      </c>
      <c r="L16">
        <f t="shared" si="3"/>
        <v>0.56745017305465639</v>
      </c>
    </row>
    <row r="17" spans="1:12">
      <c r="A17" s="17">
        <f>'raw CWD'!A19</f>
        <v>12</v>
      </c>
      <c r="B17">
        <f>'raw CWD'!B19</f>
        <v>33</v>
      </c>
      <c r="C17">
        <f>'raw CWD'!C19</f>
        <v>37</v>
      </c>
      <c r="D17">
        <f>'raw CWD'!D19</f>
        <v>3</v>
      </c>
      <c r="E17">
        <f t="shared" si="0"/>
        <v>8.5529859993982119E-2</v>
      </c>
      <c r="F17">
        <f t="shared" si="1"/>
        <v>0.10752100856911068</v>
      </c>
      <c r="G17">
        <f t="shared" si="2"/>
        <v>0.28894798431392121</v>
      </c>
      <c r="I17" s="17">
        <v>12</v>
      </c>
      <c r="J17">
        <f>'raw snags'!B28</f>
        <v>53.5</v>
      </c>
      <c r="K17">
        <f>'raw snags'!D28</f>
        <v>3</v>
      </c>
      <c r="L17">
        <f t="shared" si="3"/>
        <v>0.22480058931843463</v>
      </c>
    </row>
    <row r="18" spans="1:12">
      <c r="A18" s="17">
        <f>'raw CWD'!A20</f>
        <v>13</v>
      </c>
      <c r="B18">
        <f>'raw CWD'!B20</f>
        <v>17</v>
      </c>
      <c r="C18">
        <f>'raw CWD'!C20</f>
        <v>15</v>
      </c>
      <c r="D18">
        <f>'raw CWD'!D20</f>
        <v>2</v>
      </c>
      <c r="E18">
        <f t="shared" si="0"/>
        <v>2.2698006922186254E-2</v>
      </c>
      <c r="F18">
        <f t="shared" si="1"/>
        <v>1.7671458676442587E-2</v>
      </c>
      <c r="G18">
        <f t="shared" si="2"/>
        <v>4.0264745843509177E-2</v>
      </c>
      <c r="I18" s="17">
        <v>13</v>
      </c>
      <c r="J18">
        <f>'raw snags'!B29</f>
        <v>175</v>
      </c>
      <c r="K18">
        <f>'raw snags'!D29</f>
        <v>5</v>
      </c>
      <c r="L18">
        <f t="shared" si="3"/>
        <v>2.4052818754046852</v>
      </c>
    </row>
    <row r="19" spans="1:12">
      <c r="A19" s="17">
        <f>'raw CWD'!A21</f>
        <v>14</v>
      </c>
      <c r="B19">
        <f>'raw CWD'!B21</f>
        <v>12</v>
      </c>
      <c r="C19">
        <f>'raw CWD'!C21</f>
        <v>2</v>
      </c>
      <c r="D19">
        <f>'raw CWD'!D21</f>
        <v>5.2</v>
      </c>
      <c r="E19">
        <f t="shared" si="0"/>
        <v>1.1309733552923255E-2</v>
      </c>
      <c r="F19">
        <f t="shared" si="1"/>
        <v>3.1415926535897931E-4</v>
      </c>
      <c r="G19">
        <f t="shared" si="2"/>
        <v>2.3415337244755922E-2</v>
      </c>
      <c r="I19" s="17">
        <v>14</v>
      </c>
      <c r="J19">
        <f>'raw snags'!B30</f>
        <v>0</v>
      </c>
      <c r="K19">
        <f>'raw snags'!D30</f>
        <v>0</v>
      </c>
      <c r="L19">
        <f t="shared" si="3"/>
        <v>0</v>
      </c>
    </row>
    <row r="20" spans="1:12">
      <c r="A20" s="17">
        <f>'raw CWD'!A22</f>
        <v>15</v>
      </c>
      <c r="B20">
        <f>'raw CWD'!B22</f>
        <v>33.4</v>
      </c>
      <c r="C20">
        <f>'raw CWD'!C22</f>
        <v>25</v>
      </c>
      <c r="D20">
        <f>'raw CWD'!D22</f>
        <v>7.9</v>
      </c>
      <c r="E20">
        <f t="shared" si="0"/>
        <v>8.7615877515965737E-2</v>
      </c>
      <c r="F20">
        <f t="shared" si="1"/>
        <v>4.9087385212340517E-2</v>
      </c>
      <c r="G20">
        <f t="shared" si="2"/>
        <v>0.53268122467958201</v>
      </c>
      <c r="I20" s="17">
        <v>15</v>
      </c>
      <c r="J20">
        <f>'raw snags'!B31</f>
        <v>0</v>
      </c>
      <c r="K20">
        <f>'raw snags'!D31</f>
        <v>0</v>
      </c>
      <c r="L20">
        <f t="shared" si="3"/>
        <v>0</v>
      </c>
    </row>
    <row r="21" spans="1:12">
      <c r="A21" s="17">
        <f>'raw CWD'!A23</f>
        <v>16</v>
      </c>
      <c r="B21">
        <f>'raw CWD'!B23</f>
        <v>31</v>
      </c>
      <c r="C21">
        <f>'raw CWD'!C23</f>
        <v>37</v>
      </c>
      <c r="D21">
        <f>'raw CWD'!D23</f>
        <v>0.9</v>
      </c>
      <c r="E21">
        <f t="shared" si="0"/>
        <v>7.5476763502494784E-2</v>
      </c>
      <c r="F21">
        <f t="shared" si="1"/>
        <v>0.10752100856911068</v>
      </c>
      <c r="G21">
        <f t="shared" si="2"/>
        <v>8.1924882423987835E-2</v>
      </c>
      <c r="I21" s="17">
        <v>16</v>
      </c>
      <c r="J21">
        <f>'raw snags'!B32</f>
        <v>0</v>
      </c>
      <c r="K21">
        <f>'raw snags'!D32</f>
        <v>0</v>
      </c>
      <c r="L21">
        <f t="shared" ref="L21:L31" si="4">((PI()*(J21/2)^2)/10000)</f>
        <v>0</v>
      </c>
    </row>
    <row r="22" spans="1:12">
      <c r="A22" s="17">
        <f>'raw CWD'!A24</f>
        <v>17</v>
      </c>
      <c r="B22">
        <f>'raw CWD'!B24</f>
        <v>50</v>
      </c>
      <c r="C22">
        <f>'raw CWD'!C24</f>
        <v>40</v>
      </c>
      <c r="D22">
        <f>'raw CWD'!D24</f>
        <v>4.3</v>
      </c>
      <c r="E22">
        <f t="shared" si="0"/>
        <v>0.19634954084936207</v>
      </c>
      <c r="F22">
        <f t="shared" si="1"/>
        <v>0.12566370614359174</v>
      </c>
      <c r="G22">
        <f t="shared" si="2"/>
        <v>0.68669979419716887</v>
      </c>
      <c r="I22" s="17">
        <v>17</v>
      </c>
      <c r="J22">
        <f>'raw snags'!B33</f>
        <v>0</v>
      </c>
      <c r="K22">
        <f>'raw snags'!D33</f>
        <v>0</v>
      </c>
      <c r="L22">
        <f t="shared" si="4"/>
        <v>0</v>
      </c>
    </row>
    <row r="23" spans="1:12">
      <c r="A23" s="17">
        <f>'raw CWD'!A25</f>
        <v>18</v>
      </c>
      <c r="B23">
        <f>'raw CWD'!B25</f>
        <v>13</v>
      </c>
      <c r="C23">
        <f>'raw CWD'!C25</f>
        <v>10</v>
      </c>
      <c r="D23">
        <f>'raw CWD'!D25</f>
        <v>2.2999999999999998</v>
      </c>
      <c r="E23">
        <f t="shared" si="0"/>
        <v>1.3273228961416876E-2</v>
      </c>
      <c r="F23">
        <f t="shared" si="1"/>
        <v>7.8539816339744835E-3</v>
      </c>
      <c r="G23">
        <f t="shared" si="2"/>
        <v>2.4025329818327945E-2</v>
      </c>
      <c r="I23" s="17">
        <v>18</v>
      </c>
      <c r="J23">
        <f>'raw snags'!B34</f>
        <v>0</v>
      </c>
      <c r="K23">
        <f>'raw snags'!D34</f>
        <v>0</v>
      </c>
      <c r="L23">
        <f t="shared" si="4"/>
        <v>0</v>
      </c>
    </row>
    <row r="24" spans="1:12">
      <c r="A24" s="17">
        <f>'raw CWD'!A26</f>
        <v>19</v>
      </c>
      <c r="B24">
        <f>'raw CWD'!B26</f>
        <v>45</v>
      </c>
      <c r="C24">
        <f>'raw CWD'!C26</f>
        <v>35</v>
      </c>
      <c r="D24">
        <f>'raw CWD'!D26</f>
        <v>0.95</v>
      </c>
      <c r="E24">
        <f t="shared" si="0"/>
        <v>0.15904312808798327</v>
      </c>
      <c r="F24">
        <f t="shared" si="1"/>
        <v>9.6211275016187411E-2</v>
      </c>
      <c r="G24">
        <f t="shared" si="2"/>
        <v>0.12000229438243509</v>
      </c>
      <c r="I24" s="17">
        <v>19</v>
      </c>
      <c r="J24">
        <f>'raw snags'!B35</f>
        <v>0</v>
      </c>
      <c r="K24">
        <f>'raw snags'!D35</f>
        <v>0</v>
      </c>
      <c r="L24">
        <f t="shared" si="4"/>
        <v>0</v>
      </c>
    </row>
    <row r="25" spans="1:12">
      <c r="A25" s="17">
        <f>'raw CWD'!A27</f>
        <v>20</v>
      </c>
      <c r="B25">
        <f>'raw CWD'!B27</f>
        <v>80</v>
      </c>
      <c r="C25">
        <f>'raw CWD'!C27</f>
        <v>80</v>
      </c>
      <c r="D25">
        <f>'raw CWD'!D27</f>
        <v>0.8</v>
      </c>
      <c r="E25">
        <f t="shared" si="0"/>
        <v>0.50265482457436694</v>
      </c>
      <c r="F25">
        <f t="shared" si="1"/>
        <v>0.50265482457436694</v>
      </c>
      <c r="G25">
        <f t="shared" si="2"/>
        <v>0.4021238596594936</v>
      </c>
      <c r="I25" s="17">
        <v>20</v>
      </c>
      <c r="J25">
        <f>'raw snags'!B36</f>
        <v>0</v>
      </c>
      <c r="K25">
        <f>'raw snags'!D36</f>
        <v>0</v>
      </c>
      <c r="L25">
        <f t="shared" si="4"/>
        <v>0</v>
      </c>
    </row>
    <row r="26" spans="1:12">
      <c r="A26" s="17">
        <f>'raw CWD'!A28</f>
        <v>21</v>
      </c>
      <c r="B26">
        <f>'raw CWD'!B28</f>
        <v>0</v>
      </c>
      <c r="C26">
        <f>'raw CWD'!C28</f>
        <v>0</v>
      </c>
      <c r="D26">
        <f>'raw CWD'!D28</f>
        <v>0</v>
      </c>
      <c r="E26">
        <f t="shared" si="0"/>
        <v>0</v>
      </c>
      <c r="F26">
        <f t="shared" si="1"/>
        <v>0</v>
      </c>
      <c r="G26">
        <f t="shared" si="2"/>
        <v>0</v>
      </c>
      <c r="I26" s="17">
        <v>21</v>
      </c>
      <c r="J26">
        <f>'raw snags'!B37</f>
        <v>0</v>
      </c>
      <c r="K26">
        <f>'raw snags'!D37</f>
        <v>0</v>
      </c>
      <c r="L26">
        <f t="shared" si="4"/>
        <v>0</v>
      </c>
    </row>
    <row r="27" spans="1:12">
      <c r="A27" s="17">
        <f>'raw CWD'!A29</f>
        <v>22</v>
      </c>
      <c r="B27">
        <f>'raw CWD'!B29</f>
        <v>0</v>
      </c>
      <c r="C27">
        <f>'raw CWD'!C29</f>
        <v>0</v>
      </c>
      <c r="D27">
        <f>'raw CWD'!D29</f>
        <v>0</v>
      </c>
      <c r="E27">
        <f t="shared" si="0"/>
        <v>0</v>
      </c>
      <c r="F27">
        <f t="shared" si="1"/>
        <v>0</v>
      </c>
      <c r="G27">
        <f t="shared" si="2"/>
        <v>0</v>
      </c>
      <c r="I27" s="17">
        <v>22</v>
      </c>
      <c r="J27">
        <f>'raw snags'!B38</f>
        <v>0</v>
      </c>
      <c r="K27">
        <f>'raw snags'!D38</f>
        <v>0</v>
      </c>
      <c r="L27">
        <f t="shared" si="4"/>
        <v>0</v>
      </c>
    </row>
    <row r="28" spans="1:12">
      <c r="A28" s="17">
        <f>'raw CWD'!A30</f>
        <v>23</v>
      </c>
      <c r="B28">
        <f>'raw CWD'!B30</f>
        <v>0</v>
      </c>
      <c r="C28">
        <f>'raw CWD'!C30</f>
        <v>0</v>
      </c>
      <c r="D28">
        <f>'raw CWD'!D30</f>
        <v>0</v>
      </c>
      <c r="E28">
        <f t="shared" si="0"/>
        <v>0</v>
      </c>
      <c r="F28">
        <f t="shared" si="1"/>
        <v>0</v>
      </c>
      <c r="G28">
        <f t="shared" si="2"/>
        <v>0</v>
      </c>
      <c r="I28" s="17">
        <v>23</v>
      </c>
      <c r="J28">
        <f>'raw snags'!B39</f>
        <v>0</v>
      </c>
      <c r="K28">
        <f>'raw snags'!D39</f>
        <v>0</v>
      </c>
      <c r="L28">
        <f t="shared" si="4"/>
        <v>0</v>
      </c>
    </row>
    <row r="29" spans="1:12">
      <c r="A29" s="17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0"/>
        <v>0</v>
      </c>
      <c r="F29">
        <f t="shared" si="1"/>
        <v>0</v>
      </c>
      <c r="G29">
        <f t="shared" si="2"/>
        <v>0</v>
      </c>
      <c r="I29" s="17">
        <v>24</v>
      </c>
      <c r="J29">
        <f>'raw snags'!B40</f>
        <v>0</v>
      </c>
      <c r="K29">
        <f>'raw snags'!D40</f>
        <v>0</v>
      </c>
      <c r="L29">
        <f t="shared" si="4"/>
        <v>0</v>
      </c>
    </row>
    <row r="30" spans="1:12">
      <c r="A30" s="17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0"/>
        <v>0</v>
      </c>
      <c r="F30">
        <f t="shared" si="1"/>
        <v>0</v>
      </c>
      <c r="G30">
        <f t="shared" si="2"/>
        <v>0</v>
      </c>
      <c r="I30" s="17">
        <v>25</v>
      </c>
      <c r="J30">
        <f>'raw snags'!B41</f>
        <v>0</v>
      </c>
      <c r="K30">
        <f>'raw snags'!D41</f>
        <v>0</v>
      </c>
      <c r="L30">
        <f t="shared" si="4"/>
        <v>0</v>
      </c>
    </row>
    <row r="31" spans="1:12">
      <c r="A31" s="17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0"/>
        <v>0</v>
      </c>
      <c r="F31">
        <f t="shared" si="1"/>
        <v>0</v>
      </c>
      <c r="G31">
        <f t="shared" si="2"/>
        <v>0</v>
      </c>
      <c r="I31" s="17">
        <v>26</v>
      </c>
      <c r="J31">
        <f>'raw snags'!B42</f>
        <v>0</v>
      </c>
      <c r="K31">
        <f>'raw snags'!D42</f>
        <v>0</v>
      </c>
      <c r="L31">
        <f t="shared" si="4"/>
        <v>0</v>
      </c>
    </row>
    <row r="32" spans="1:12">
      <c r="A32" s="17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0"/>
        <v>0</v>
      </c>
      <c r="F32">
        <f t="shared" si="1"/>
        <v>0</v>
      </c>
      <c r="G32">
        <f t="shared" si="2"/>
        <v>0</v>
      </c>
      <c r="I32" s="17">
        <v>27</v>
      </c>
      <c r="J32">
        <f>'raw snags'!B43</f>
        <v>0</v>
      </c>
      <c r="K32">
        <f>'raw snags'!D43</f>
        <v>0</v>
      </c>
      <c r="L32">
        <f t="shared" ref="L32:L63" si="5">((PI()*(J32/2)^2)/10000)</f>
        <v>0</v>
      </c>
    </row>
    <row r="33" spans="1:12">
      <c r="A33" s="17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0"/>
        <v>0</v>
      </c>
      <c r="F33">
        <f t="shared" si="1"/>
        <v>0</v>
      </c>
      <c r="G33">
        <f t="shared" si="2"/>
        <v>0</v>
      </c>
      <c r="I33" s="17">
        <v>28</v>
      </c>
      <c r="J33">
        <f>'raw snags'!B44</f>
        <v>0</v>
      </c>
      <c r="K33">
        <f>'raw snags'!D44</f>
        <v>0</v>
      </c>
      <c r="L33">
        <f t="shared" si="5"/>
        <v>0</v>
      </c>
    </row>
    <row r="34" spans="1:12">
      <c r="A34" s="17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0"/>
        <v>0</v>
      </c>
      <c r="F34">
        <f t="shared" si="1"/>
        <v>0</v>
      </c>
      <c r="G34">
        <f t="shared" si="2"/>
        <v>0</v>
      </c>
      <c r="I34" s="17">
        <v>29</v>
      </c>
      <c r="J34">
        <f>'raw snags'!B45</f>
        <v>0</v>
      </c>
      <c r="K34">
        <f>'raw snags'!D45</f>
        <v>0</v>
      </c>
      <c r="L34">
        <f t="shared" si="5"/>
        <v>0</v>
      </c>
    </row>
    <row r="35" spans="1:12">
      <c r="A35" s="17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6">((PI()*(B35/2)^2)/10000)</f>
        <v>0</v>
      </c>
      <c r="F35">
        <f t="shared" ref="F35:F44" si="7">((PI()*(C35/2)^2)/10000)</f>
        <v>0</v>
      </c>
      <c r="G35">
        <f t="shared" ref="G35:G44" si="8">D35*(E35+F35+SQRT(E35*F35))/3</f>
        <v>0</v>
      </c>
      <c r="I35" s="17">
        <v>30</v>
      </c>
      <c r="J35">
        <f>'raw snags'!B46</f>
        <v>0</v>
      </c>
      <c r="K35">
        <f>'raw snags'!D46</f>
        <v>0</v>
      </c>
      <c r="L35">
        <f t="shared" si="5"/>
        <v>0</v>
      </c>
    </row>
    <row r="36" spans="1:12">
      <c r="A36" s="17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6"/>
        <v>0</v>
      </c>
      <c r="F36">
        <f t="shared" si="7"/>
        <v>0</v>
      </c>
      <c r="G36">
        <f t="shared" si="8"/>
        <v>0</v>
      </c>
      <c r="I36" s="17">
        <v>31</v>
      </c>
      <c r="J36">
        <f>'raw snags'!B47</f>
        <v>0</v>
      </c>
      <c r="K36">
        <f>'raw snags'!D47</f>
        <v>0</v>
      </c>
      <c r="L36">
        <f t="shared" si="5"/>
        <v>0</v>
      </c>
    </row>
    <row r="37" spans="1:12">
      <c r="A37" s="17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17">
        <v>32</v>
      </c>
      <c r="J37">
        <f>'raw snags'!B48</f>
        <v>0</v>
      </c>
      <c r="K37">
        <f>'raw snags'!D48</f>
        <v>0</v>
      </c>
      <c r="L37">
        <f t="shared" si="5"/>
        <v>0</v>
      </c>
    </row>
    <row r="38" spans="1:12">
      <c r="A38" s="17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17">
        <v>33</v>
      </c>
      <c r="J38">
        <f>'raw snags'!B49</f>
        <v>0</v>
      </c>
      <c r="K38">
        <f>'raw snags'!D49</f>
        <v>0</v>
      </c>
      <c r="L38">
        <f t="shared" si="5"/>
        <v>0</v>
      </c>
    </row>
    <row r="39" spans="1:12">
      <c r="A39" s="17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17">
        <v>34</v>
      </c>
      <c r="J39">
        <f>'raw snags'!B50</f>
        <v>0</v>
      </c>
      <c r="K39">
        <f>'raw snags'!D50</f>
        <v>0</v>
      </c>
      <c r="L39">
        <f t="shared" si="5"/>
        <v>0</v>
      </c>
    </row>
    <row r="40" spans="1:12">
      <c r="A40" s="17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17">
        <v>35</v>
      </c>
      <c r="J40">
        <f>'raw snags'!B51</f>
        <v>0</v>
      </c>
      <c r="K40">
        <f>'raw snags'!D51</f>
        <v>0</v>
      </c>
      <c r="L40">
        <f t="shared" si="5"/>
        <v>0</v>
      </c>
    </row>
    <row r="41" spans="1:12">
      <c r="A41" s="17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17">
        <v>36</v>
      </c>
      <c r="J41">
        <f>'raw snags'!B52</f>
        <v>0</v>
      </c>
      <c r="K41">
        <f>'raw snags'!D52</f>
        <v>0</v>
      </c>
      <c r="L41">
        <f t="shared" si="5"/>
        <v>0</v>
      </c>
    </row>
    <row r="42" spans="1:12">
      <c r="A42" s="17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17">
        <v>37</v>
      </c>
      <c r="J42">
        <f>'raw snags'!B53</f>
        <v>0</v>
      </c>
      <c r="K42">
        <f>'raw snags'!D53</f>
        <v>0</v>
      </c>
      <c r="L42">
        <f t="shared" si="5"/>
        <v>0</v>
      </c>
    </row>
    <row r="43" spans="1:12">
      <c r="A43" s="17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17">
        <v>38</v>
      </c>
      <c r="J43">
        <f>'raw snags'!B54</f>
        <v>0</v>
      </c>
      <c r="K43">
        <f>'raw snags'!D54</f>
        <v>0</v>
      </c>
      <c r="L43">
        <f t="shared" si="5"/>
        <v>0</v>
      </c>
    </row>
    <row r="44" spans="1:12">
      <c r="A44" s="17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17">
        <v>39</v>
      </c>
      <c r="J44">
        <f>'raw snags'!B55</f>
        <v>0</v>
      </c>
      <c r="K44">
        <f>'raw snags'!D55</f>
        <v>0</v>
      </c>
      <c r="L44">
        <f t="shared" si="5"/>
        <v>0</v>
      </c>
    </row>
    <row r="45" spans="1:12">
      <c r="A45" s="17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7">
        <v>40</v>
      </c>
      <c r="J45">
        <f>'raw snags'!B56</f>
        <v>0</v>
      </c>
      <c r="K45">
        <f>'raw snags'!D56</f>
        <v>0</v>
      </c>
      <c r="L45">
        <f t="shared" si="5"/>
        <v>0</v>
      </c>
    </row>
    <row r="46" spans="1:12">
      <c r="A46" s="17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7">
        <v>41</v>
      </c>
      <c r="J46">
        <f>'raw snags'!B57</f>
        <v>0</v>
      </c>
      <c r="K46">
        <f>'raw snags'!D57</f>
        <v>0</v>
      </c>
      <c r="L46">
        <f t="shared" si="5"/>
        <v>0</v>
      </c>
    </row>
    <row r="47" spans="1:12">
      <c r="A47" s="17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7">
        <v>42</v>
      </c>
      <c r="J47">
        <f>'raw snags'!B58</f>
        <v>0</v>
      </c>
      <c r="K47">
        <f>'raw snags'!D58</f>
        <v>0</v>
      </c>
      <c r="L47">
        <f t="shared" si="5"/>
        <v>0</v>
      </c>
    </row>
    <row r="48" spans="1:12">
      <c r="A48" s="17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7">
        <v>43</v>
      </c>
      <c r="J48">
        <f>'raw snags'!B59</f>
        <v>0</v>
      </c>
      <c r="K48">
        <f>'raw snags'!D59</f>
        <v>0</v>
      </c>
      <c r="L48">
        <f t="shared" si="5"/>
        <v>0</v>
      </c>
    </row>
    <row r="49" spans="1:12">
      <c r="A49" s="17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7">
        <v>44</v>
      </c>
      <c r="J49">
        <f>'raw snags'!B60</f>
        <v>0</v>
      </c>
      <c r="K49">
        <f>'raw snags'!D60</f>
        <v>0</v>
      </c>
      <c r="L49">
        <f t="shared" si="5"/>
        <v>0</v>
      </c>
    </row>
    <row r="50" spans="1:12">
      <c r="A50" s="17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7">
        <v>45</v>
      </c>
      <c r="J50">
        <f>'raw snags'!B61</f>
        <v>0</v>
      </c>
      <c r="K50">
        <f>'raw snags'!D61</f>
        <v>0</v>
      </c>
      <c r="L50">
        <f t="shared" si="5"/>
        <v>0</v>
      </c>
    </row>
    <row r="51" spans="1:12">
      <c r="A51" s="17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7">
        <v>46</v>
      </c>
      <c r="J51">
        <f>'raw snags'!B62</f>
        <v>0</v>
      </c>
      <c r="K51">
        <f>'raw snags'!D62</f>
        <v>0</v>
      </c>
      <c r="L51">
        <f t="shared" si="5"/>
        <v>0</v>
      </c>
    </row>
    <row r="52" spans="1:12">
      <c r="A52" s="17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7">
        <v>47</v>
      </c>
      <c r="J52">
        <f>'raw snags'!B63</f>
        <v>0</v>
      </c>
      <c r="K52">
        <f>'raw snags'!D63</f>
        <v>0</v>
      </c>
      <c r="L52">
        <f t="shared" si="5"/>
        <v>0</v>
      </c>
    </row>
    <row r="53" spans="1:12">
      <c r="A53" s="17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7">
        <v>48</v>
      </c>
      <c r="J53">
        <f>'raw snags'!B64</f>
        <v>0</v>
      </c>
      <c r="K53">
        <f>'raw snags'!D64</f>
        <v>0</v>
      </c>
      <c r="L53">
        <f t="shared" si="5"/>
        <v>0</v>
      </c>
    </row>
    <row r="54" spans="1:12">
      <c r="A54" s="17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7">
        <v>49</v>
      </c>
      <c r="J54">
        <f>'raw snags'!B65</f>
        <v>0</v>
      </c>
      <c r="K54">
        <f>'raw snags'!D65</f>
        <v>0</v>
      </c>
      <c r="L54">
        <f t="shared" si="5"/>
        <v>0</v>
      </c>
    </row>
    <row r="55" spans="1:12">
      <c r="A55" s="17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7">
        <v>50</v>
      </c>
      <c r="J55">
        <f>'raw snags'!B66</f>
        <v>0</v>
      </c>
      <c r="K55">
        <f>'raw snags'!D66</f>
        <v>0</v>
      </c>
      <c r="L55">
        <f t="shared" si="5"/>
        <v>0</v>
      </c>
    </row>
    <row r="56" spans="1:12">
      <c r="A56" s="17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7">
        <v>51</v>
      </c>
      <c r="J56">
        <f>'raw snags'!B67</f>
        <v>0</v>
      </c>
      <c r="K56">
        <f>'raw snags'!D67</f>
        <v>0</v>
      </c>
      <c r="L56">
        <f t="shared" si="5"/>
        <v>0</v>
      </c>
    </row>
    <row r="57" spans="1:12">
      <c r="A57" s="17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7">
        <v>52</v>
      </c>
      <c r="J57">
        <f>'raw snags'!B68</f>
        <v>0</v>
      </c>
      <c r="K57">
        <f>'raw snags'!D68</f>
        <v>0</v>
      </c>
      <c r="L57">
        <f t="shared" si="5"/>
        <v>0</v>
      </c>
    </row>
    <row r="58" spans="1:12">
      <c r="A58" s="17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7">
        <v>53</v>
      </c>
      <c r="J58">
        <f>'raw snags'!B69</f>
        <v>0</v>
      </c>
      <c r="K58">
        <f>'raw snags'!D69</f>
        <v>0</v>
      </c>
      <c r="L58">
        <f t="shared" si="5"/>
        <v>0</v>
      </c>
    </row>
    <row r="59" spans="1:12">
      <c r="A59" s="17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7">
        <v>54</v>
      </c>
      <c r="J59">
        <f>'raw snags'!B70</f>
        <v>0</v>
      </c>
      <c r="K59">
        <f>'raw snags'!D70</f>
        <v>0</v>
      </c>
      <c r="L59">
        <f t="shared" si="5"/>
        <v>0</v>
      </c>
    </row>
    <row r="60" spans="1:12">
      <c r="A60" s="17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7">
        <v>55</v>
      </c>
      <c r="J60">
        <f>'raw snags'!B71</f>
        <v>0</v>
      </c>
      <c r="K60">
        <f>'raw snags'!D71</f>
        <v>0</v>
      </c>
      <c r="L60">
        <f t="shared" si="5"/>
        <v>0</v>
      </c>
    </row>
    <row r="61" spans="1:12">
      <c r="A61" s="17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7">
        <v>56</v>
      </c>
      <c r="J61">
        <f>'raw snags'!B72</f>
        <v>0</v>
      </c>
      <c r="K61">
        <f>'raw snags'!D72</f>
        <v>0</v>
      </c>
      <c r="L61">
        <f t="shared" si="5"/>
        <v>0</v>
      </c>
    </row>
    <row r="62" spans="1:12">
      <c r="A62" s="17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7">
        <v>57</v>
      </c>
      <c r="J62">
        <f>'raw snags'!B73</f>
        <v>0</v>
      </c>
      <c r="K62">
        <f>'raw snags'!D73</f>
        <v>0</v>
      </c>
      <c r="L62">
        <f t="shared" si="5"/>
        <v>0</v>
      </c>
    </row>
    <row r="63" spans="1:12">
      <c r="A63" s="17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7">
        <v>58</v>
      </c>
      <c r="J63">
        <f>'raw snags'!B74</f>
        <v>0</v>
      </c>
      <c r="K63">
        <f>'raw snags'!D74</f>
        <v>0</v>
      </c>
      <c r="L63">
        <f t="shared" si="5"/>
        <v>0</v>
      </c>
    </row>
    <row r="64" spans="1:12">
      <c r="A64" s="17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7">
        <v>59</v>
      </c>
      <c r="J64">
        <f>'raw snags'!B75</f>
        <v>0</v>
      </c>
      <c r="K64">
        <f>'raw snags'!D75</f>
        <v>0</v>
      </c>
      <c r="L64">
        <f>((PI()*(J64/2)^2)/10000)</f>
        <v>0</v>
      </c>
    </row>
    <row r="65" spans="1:12">
      <c r="A65" s="17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7">
        <v>60</v>
      </c>
      <c r="J65">
        <f>'raw snags'!B76</f>
        <v>0</v>
      </c>
      <c r="K65">
        <f>'raw snags'!D76</f>
        <v>0</v>
      </c>
      <c r="L65">
        <f>((PI()*(J65/2)^2)/10000)</f>
        <v>0</v>
      </c>
    </row>
    <row r="66" spans="1:12">
      <c r="A66" s="17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7">
        <v>61</v>
      </c>
      <c r="J66">
        <f>'raw snags'!B77</f>
        <v>0</v>
      </c>
      <c r="K66">
        <f>'raw snags'!D77</f>
        <v>0</v>
      </c>
      <c r="L66">
        <f t="shared" ref="L66:L84" si="15">((PI()*(J66/2)^2)/10000)</f>
        <v>0</v>
      </c>
    </row>
    <row r="67" spans="1:12">
      <c r="A67" s="17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7">
        <v>62</v>
      </c>
      <c r="J67">
        <f>'raw snags'!B78</f>
        <v>0</v>
      </c>
      <c r="K67">
        <f>'raw snags'!D78</f>
        <v>0</v>
      </c>
      <c r="L67">
        <f t="shared" si="15"/>
        <v>0</v>
      </c>
    </row>
    <row r="68" spans="1:12">
      <c r="A68" s="17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7">
        <v>63</v>
      </c>
      <c r="J68">
        <f>'raw snags'!B79</f>
        <v>0</v>
      </c>
      <c r="K68">
        <f>'raw snags'!D79</f>
        <v>0</v>
      </c>
      <c r="L68">
        <f t="shared" si="15"/>
        <v>0</v>
      </c>
    </row>
    <row r="69" spans="1:12">
      <c r="A69" s="17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7">
        <v>64</v>
      </c>
      <c r="J69">
        <f>'raw snags'!B80</f>
        <v>0</v>
      </c>
      <c r="K69">
        <f>'raw snags'!D80</f>
        <v>0</v>
      </c>
      <c r="L69">
        <f t="shared" si="15"/>
        <v>0</v>
      </c>
    </row>
    <row r="70" spans="1:12">
      <c r="A70" s="17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7">
        <v>65</v>
      </c>
      <c r="J70">
        <f>'raw snags'!B81</f>
        <v>0</v>
      </c>
      <c r="K70">
        <f>'raw snags'!D81</f>
        <v>0</v>
      </c>
      <c r="L70">
        <f t="shared" si="15"/>
        <v>0</v>
      </c>
    </row>
    <row r="71" spans="1:12">
      <c r="A71" s="17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7">
        <v>66</v>
      </c>
      <c r="J71">
        <f>'raw snags'!B82</f>
        <v>0</v>
      </c>
      <c r="K71">
        <f>'raw snags'!D82</f>
        <v>0</v>
      </c>
      <c r="L71">
        <f t="shared" si="15"/>
        <v>0</v>
      </c>
    </row>
    <row r="72" spans="1:12">
      <c r="A72" s="17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7">
        <v>67</v>
      </c>
      <c r="J72">
        <f>'raw snags'!B83</f>
        <v>0</v>
      </c>
      <c r="K72">
        <f>'raw snags'!D83</f>
        <v>0</v>
      </c>
      <c r="L72">
        <f t="shared" si="15"/>
        <v>0</v>
      </c>
    </row>
    <row r="73" spans="1:12">
      <c r="A73" s="17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7">
        <v>68</v>
      </c>
      <c r="J73">
        <f>'raw snags'!B84</f>
        <v>0</v>
      </c>
      <c r="K73">
        <f>'raw snags'!D84</f>
        <v>0</v>
      </c>
      <c r="L73">
        <f t="shared" si="15"/>
        <v>0</v>
      </c>
    </row>
    <row r="74" spans="1:12">
      <c r="A74" s="17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7">
        <v>69</v>
      </c>
      <c r="J74">
        <f>'raw snags'!B85</f>
        <v>0</v>
      </c>
      <c r="K74">
        <f>'raw snags'!D85</f>
        <v>0</v>
      </c>
      <c r="L74">
        <f t="shared" si="15"/>
        <v>0</v>
      </c>
    </row>
    <row r="75" spans="1:12">
      <c r="A75" s="17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7">
        <v>70</v>
      </c>
      <c r="J75">
        <f>'raw snags'!B86</f>
        <v>0</v>
      </c>
      <c r="K75">
        <f>'raw snags'!D86</f>
        <v>0</v>
      </c>
      <c r="L75">
        <f t="shared" si="15"/>
        <v>0</v>
      </c>
    </row>
    <row r="76" spans="1:12">
      <c r="A76" s="17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7">
        <v>71</v>
      </c>
      <c r="J76">
        <f>'raw snags'!B87</f>
        <v>0</v>
      </c>
      <c r="K76">
        <f>'raw snags'!D87</f>
        <v>0</v>
      </c>
      <c r="L76">
        <f t="shared" si="15"/>
        <v>0</v>
      </c>
    </row>
    <row r="77" spans="1:12">
      <c r="A77" s="17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7">
        <v>72</v>
      </c>
      <c r="J77">
        <f>'raw snags'!B88</f>
        <v>0</v>
      </c>
      <c r="K77">
        <f>'raw snags'!D88</f>
        <v>0</v>
      </c>
      <c r="L77">
        <f t="shared" si="15"/>
        <v>0</v>
      </c>
    </row>
    <row r="78" spans="1:12">
      <c r="A78" s="17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7">
        <v>73</v>
      </c>
      <c r="J78">
        <f>'raw snags'!B89</f>
        <v>0</v>
      </c>
      <c r="K78">
        <f>'raw snags'!D89</f>
        <v>0</v>
      </c>
      <c r="L78">
        <f t="shared" si="15"/>
        <v>0</v>
      </c>
    </row>
    <row r="79" spans="1:12">
      <c r="A79" s="17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7">
        <v>74</v>
      </c>
      <c r="J79">
        <f>'raw snags'!B90</f>
        <v>0</v>
      </c>
      <c r="K79">
        <f>'raw snags'!D90</f>
        <v>0</v>
      </c>
      <c r="L79">
        <f t="shared" si="15"/>
        <v>0</v>
      </c>
    </row>
    <row r="80" spans="1:12">
      <c r="A80" s="17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7">
        <v>75</v>
      </c>
      <c r="J80">
        <f>'raw snags'!B91</f>
        <v>0</v>
      </c>
      <c r="K80">
        <f>'raw snags'!D91</f>
        <v>0</v>
      </c>
      <c r="L80">
        <f t="shared" si="15"/>
        <v>0</v>
      </c>
    </row>
    <row r="81" spans="1:13">
      <c r="A81" s="17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7">
        <v>76</v>
      </c>
      <c r="J81">
        <f>'raw snags'!B92</f>
        <v>0</v>
      </c>
      <c r="K81">
        <f>'raw snags'!D92</f>
        <v>0</v>
      </c>
      <c r="L81">
        <f t="shared" si="15"/>
        <v>0</v>
      </c>
    </row>
    <row r="82" spans="1:13">
      <c r="A82" s="17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7">
        <v>77</v>
      </c>
      <c r="J82">
        <f>'raw snags'!B93</f>
        <v>0</v>
      </c>
      <c r="K82">
        <f>'raw snags'!D93</f>
        <v>0</v>
      </c>
      <c r="L82">
        <f t="shared" si="15"/>
        <v>0</v>
      </c>
    </row>
    <row r="83" spans="1:13">
      <c r="A83" s="17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7">
        <v>78</v>
      </c>
      <c r="J83">
        <f>'raw snags'!B94</f>
        <v>0</v>
      </c>
      <c r="K83">
        <f>'raw snags'!D94</f>
        <v>0</v>
      </c>
      <c r="L83">
        <f t="shared" si="15"/>
        <v>0</v>
      </c>
    </row>
    <row r="84" spans="1:13">
      <c r="A84" s="17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7">
        <v>79</v>
      </c>
      <c r="J84">
        <f>'raw snags'!B95</f>
        <v>0</v>
      </c>
      <c r="K84">
        <f>'raw snags'!D95</f>
        <v>0</v>
      </c>
      <c r="L84">
        <f t="shared" si="15"/>
        <v>0</v>
      </c>
    </row>
    <row r="85" spans="1:13">
      <c r="A85" s="17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7">
        <v>80</v>
      </c>
      <c r="J85">
        <f>'raw snags'!B96</f>
        <v>0</v>
      </c>
      <c r="K85">
        <f>'raw snags'!D96</f>
        <v>0</v>
      </c>
      <c r="L85">
        <f>((PI()*(J85/2)^2)/10000)</f>
        <v>0</v>
      </c>
    </row>
    <row r="87" spans="1:13" ht="13.5" thickBot="1">
      <c r="A87" s="99" t="s">
        <v>107</v>
      </c>
      <c r="F87" t="s">
        <v>89</v>
      </c>
      <c r="G87">
        <f>SUM(G6:G85)</f>
        <v>27.441055255056042</v>
      </c>
      <c r="I87" s="99" t="s">
        <v>107</v>
      </c>
    </row>
    <row r="88" spans="1:13" ht="14.25" thickTop="1" thickBot="1">
      <c r="F88" t="s">
        <v>103</v>
      </c>
      <c r="G88" s="97">
        <f>G87/$E$2</f>
        <v>548.82110510112079</v>
      </c>
    </row>
    <row r="89" spans="1:13" ht="13.5" thickTop="1"/>
    <row r="90" spans="1:13" ht="13.5" thickBot="1">
      <c r="I90" t="s">
        <v>90</v>
      </c>
      <c r="J90" s="38">
        <f>COUNTIF(J6:J85,"&gt;0")</f>
        <v>13</v>
      </c>
      <c r="L90">
        <f>SUM(L6:L85)</f>
        <v>6.0870980893167985</v>
      </c>
      <c r="M90" t="s">
        <v>94</v>
      </c>
    </row>
    <row r="91" spans="1:13" ht="14.25" thickTop="1" thickBot="1">
      <c r="I91" t="s">
        <v>91</v>
      </c>
      <c r="J91" s="97">
        <f>J90/0.2</f>
        <v>65</v>
      </c>
      <c r="L91" s="97">
        <f>L90/0.2</f>
        <v>30.435490446583991</v>
      </c>
      <c r="M91" t="s">
        <v>93</v>
      </c>
    </row>
    <row r="92" spans="1:13" ht="13.5" thickTop="1"/>
    <row r="94" spans="1:13">
      <c r="F94" s="98" t="s">
        <v>166</v>
      </c>
      <c r="J94" s="3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K17" sqref="K17"/>
    </sheetView>
  </sheetViews>
  <sheetFormatPr defaultRowHeight="12.75"/>
  <sheetData>
    <row r="1" spans="1:1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99</v>
      </c>
    </row>
    <row r="2" spans="1:15">
      <c r="A2" s="17" t="s">
        <v>25</v>
      </c>
      <c r="B2" s="17" t="s">
        <v>26</v>
      </c>
      <c r="C2" s="17" t="s">
        <v>27</v>
      </c>
      <c r="D2" s="17" t="s">
        <v>28</v>
      </c>
      <c r="E2" s="17" t="s">
        <v>29</v>
      </c>
      <c r="F2" s="17" t="s">
        <v>30</v>
      </c>
      <c r="G2" s="17" t="s">
        <v>31</v>
      </c>
      <c r="H2" s="17" t="s">
        <v>42</v>
      </c>
      <c r="I2" s="17" t="s">
        <v>32</v>
      </c>
      <c r="J2" s="17" t="s">
        <v>33</v>
      </c>
      <c r="K2" s="17" t="s">
        <v>34</v>
      </c>
      <c r="L2" s="17" t="s">
        <v>108</v>
      </c>
      <c r="M2" s="17" t="s">
        <v>109</v>
      </c>
      <c r="N2" s="30" t="s">
        <v>110</v>
      </c>
      <c r="O2" s="17" t="s">
        <v>100</v>
      </c>
    </row>
    <row r="3" spans="1:15">
      <c r="A3" s="17" t="s">
        <v>35</v>
      </c>
      <c r="B3">
        <f>'raw understory -saplings'!B9</f>
        <v>0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f>'raw understory -saplings'!I9</f>
        <v>0</v>
      </c>
      <c r="J3">
        <f>'raw understory -saplings'!J9</f>
        <v>30</v>
      </c>
      <c r="K3">
        <f>'raw understory -saplings'!K9</f>
        <v>60</v>
      </c>
      <c r="L3">
        <f>'raw understory -saplings'!L9</f>
        <v>10</v>
      </c>
      <c r="M3">
        <f>'raw understory -saplings'!M9</f>
        <v>0</v>
      </c>
      <c r="N3">
        <f>'raw understory -saplings'!N9</f>
        <v>0</v>
      </c>
      <c r="O3">
        <f>'raw understory -saplings'!O9</f>
        <v>0</v>
      </c>
    </row>
    <row r="4" spans="1:15">
      <c r="A4" s="17" t="s">
        <v>36</v>
      </c>
      <c r="B4">
        <f>'raw understory -saplings'!B10</f>
        <v>0</v>
      </c>
      <c r="C4">
        <f>'raw understory -saplings'!C10</f>
        <v>5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f>'raw understory -saplings'!I10</f>
        <v>80</v>
      </c>
      <c r="J4">
        <f>'raw understory -saplings'!J10</f>
        <v>0</v>
      </c>
      <c r="K4">
        <f>'raw understory -saplings'!K10</f>
        <v>15</v>
      </c>
      <c r="L4">
        <f>'raw understory -saplings'!L10</f>
        <v>0</v>
      </c>
      <c r="M4">
        <f>'raw understory -saplings'!M10</f>
        <v>0</v>
      </c>
      <c r="N4">
        <f>'raw understory -saplings'!N10</f>
        <v>0</v>
      </c>
      <c r="O4">
        <f>'raw understory -saplings'!O10</f>
        <v>0</v>
      </c>
    </row>
    <row r="5" spans="1:15">
      <c r="A5" s="17" t="s">
        <v>37</v>
      </c>
      <c r="B5">
        <f>'raw understory -saplings'!B11</f>
        <v>0</v>
      </c>
      <c r="C5">
        <f>'raw understory -saplings'!C11</f>
        <v>0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f>'raw understory -saplings'!I11</f>
        <v>40</v>
      </c>
      <c r="J5">
        <f>'raw understory -saplings'!J11</f>
        <v>0</v>
      </c>
      <c r="K5">
        <f>'raw understory -saplings'!K11</f>
        <v>25</v>
      </c>
      <c r="L5">
        <f>'raw understory -saplings'!L11</f>
        <v>10</v>
      </c>
      <c r="M5">
        <f>'raw understory -saplings'!M11</f>
        <v>0</v>
      </c>
      <c r="N5">
        <f>'raw understory -saplings'!N11</f>
        <v>0</v>
      </c>
      <c r="O5">
        <f>'raw understory -saplings'!O11</f>
        <v>25</v>
      </c>
    </row>
    <row r="6" spans="1:15">
      <c r="A6" s="17" t="s">
        <v>38</v>
      </c>
      <c r="B6">
        <f>'raw understory -saplings'!B12</f>
        <v>0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f>'raw understory -saplings'!I12</f>
        <v>50</v>
      </c>
      <c r="J6">
        <f>'raw understory -saplings'!J12</f>
        <v>0</v>
      </c>
      <c r="K6">
        <f>'raw understory -saplings'!K12</f>
        <v>50</v>
      </c>
      <c r="L6">
        <f>'raw understory -saplings'!L12</f>
        <v>0</v>
      </c>
      <c r="M6">
        <f>'raw understory -saplings'!M12</f>
        <v>0</v>
      </c>
      <c r="N6">
        <f>'raw understory -saplings'!N12</f>
        <v>0</v>
      </c>
      <c r="O6">
        <f>'raw understory -saplings'!O12</f>
        <v>0</v>
      </c>
    </row>
    <row r="7" spans="1:15" ht="13.5" thickBot="1">
      <c r="A7" s="17"/>
    </row>
    <row r="8" spans="1:15" ht="14.25" thickTop="1" thickBot="1">
      <c r="A8" s="19" t="s">
        <v>105</v>
      </c>
      <c r="B8" s="97">
        <f>AVERAGE(B3:B6)</f>
        <v>0</v>
      </c>
      <c r="C8" s="97">
        <f t="shared" ref="C8:O8" si="0">AVERAGE(C3:C6)</f>
        <v>1.25</v>
      </c>
      <c r="D8" s="97">
        <f t="shared" si="0"/>
        <v>0</v>
      </c>
      <c r="E8" s="97">
        <f t="shared" si="0"/>
        <v>0</v>
      </c>
      <c r="F8" s="97">
        <f t="shared" si="0"/>
        <v>0</v>
      </c>
      <c r="G8" s="97">
        <f t="shared" si="0"/>
        <v>0</v>
      </c>
      <c r="H8" s="97">
        <f t="shared" si="0"/>
        <v>0</v>
      </c>
      <c r="I8" s="97">
        <f t="shared" si="0"/>
        <v>42.5</v>
      </c>
      <c r="J8" s="97">
        <f t="shared" si="0"/>
        <v>7.5</v>
      </c>
      <c r="K8" s="97">
        <f t="shared" si="0"/>
        <v>37.5</v>
      </c>
      <c r="L8" s="97">
        <f>AVERAGE(L3:L6)</f>
        <v>5</v>
      </c>
      <c r="M8" s="97">
        <f>AVERAGE(M3:M6)</f>
        <v>0</v>
      </c>
      <c r="N8" s="97">
        <f>AVERAGE(N3:N6)</f>
        <v>0</v>
      </c>
      <c r="O8" s="97">
        <f t="shared" si="0"/>
        <v>6.25</v>
      </c>
    </row>
    <row r="9" spans="1:15" ht="13.5" thickTop="1"/>
    <row r="11" spans="1:15">
      <c r="B11" s="98" t="s">
        <v>111</v>
      </c>
    </row>
    <row r="13" spans="1:15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>
      <c r="A14" s="5"/>
      <c r="B14" s="5"/>
      <c r="C14" s="5"/>
      <c r="D14" s="5"/>
    </row>
    <row r="1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>
      <c r="A16" s="10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8" t="s">
        <v>74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L1" sqref="L1"/>
    </sheetView>
  </sheetViews>
  <sheetFormatPr defaultRowHeight="12.75"/>
  <cols>
    <col min="1" max="1" width="13.140625" customWidth="1"/>
    <col min="9" max="9" width="11" customWidth="1"/>
    <col min="12" max="12" width="10.28515625" customWidth="1"/>
  </cols>
  <sheetData>
    <row r="1" spans="1:14">
      <c r="A1" s="2" t="s">
        <v>6</v>
      </c>
      <c r="B1" s="2"/>
      <c r="C1" s="2"/>
      <c r="D1" s="2"/>
      <c r="E1" s="2"/>
      <c r="F1" s="2"/>
      <c r="G1" s="2"/>
      <c r="H1" s="1" t="s">
        <v>51</v>
      </c>
      <c r="I1" s="2"/>
      <c r="K1">
        <f>'Slope Correction'!H15</f>
        <v>0.1</v>
      </c>
      <c r="L1" s="98" t="s">
        <v>216</v>
      </c>
    </row>
    <row r="2" spans="1:14" ht="13.5" thickBot="1">
      <c r="A2" s="17" t="s">
        <v>7</v>
      </c>
      <c r="B2" s="17" t="s">
        <v>0</v>
      </c>
      <c r="C2" s="17" t="s">
        <v>8</v>
      </c>
      <c r="D2" s="17" t="s">
        <v>1</v>
      </c>
      <c r="E2" s="37" t="s">
        <v>124</v>
      </c>
      <c r="F2" s="17" t="s">
        <v>9</v>
      </c>
      <c r="G2" s="17" t="s">
        <v>10</v>
      </c>
      <c r="H2" s="17" t="s">
        <v>2</v>
      </c>
      <c r="I2" s="107" t="s">
        <v>184</v>
      </c>
      <c r="M2" s="17" t="s">
        <v>79</v>
      </c>
      <c r="N2" s="21" t="s">
        <v>80</v>
      </c>
    </row>
    <row r="3" spans="1:14" ht="14.25" thickTop="1" thickBot="1">
      <c r="A3" s="26" t="s">
        <v>11</v>
      </c>
      <c r="B3">
        <f>'raw tree data'!B6</f>
        <v>0</v>
      </c>
      <c r="C3">
        <f>'raw tree data'!C6</f>
        <v>2</v>
      </c>
      <c r="D3">
        <f>'raw tree data'!D6</f>
        <v>0</v>
      </c>
      <c r="E3">
        <f>'raw tree data'!E6</f>
        <v>3</v>
      </c>
      <c r="F3">
        <f>'raw tree data'!F6</f>
        <v>0</v>
      </c>
      <c r="G3">
        <f>'raw tree data'!G6</f>
        <v>0</v>
      </c>
      <c r="H3">
        <f>'raw tree data'!H6</f>
        <v>0</v>
      </c>
      <c r="L3" s="26" t="s">
        <v>11</v>
      </c>
      <c r="M3">
        <f>SUM(B3:J3)</f>
        <v>5</v>
      </c>
      <c r="N3" s="97">
        <f>M3/$K$1</f>
        <v>50</v>
      </c>
    </row>
    <row r="4" spans="1:14" ht="14.25" thickTop="1" thickBot="1">
      <c r="A4" s="17" t="s">
        <v>12</v>
      </c>
      <c r="B4">
        <f>'raw tree data'!B7</f>
        <v>0</v>
      </c>
      <c r="C4">
        <f>'raw tree data'!C7</f>
        <v>5</v>
      </c>
      <c r="D4">
        <f>'raw tree data'!D7</f>
        <v>0</v>
      </c>
      <c r="E4">
        <f>'raw tree data'!E7</f>
        <v>1</v>
      </c>
      <c r="F4">
        <f>'raw tree data'!F7</f>
        <v>0</v>
      </c>
      <c r="G4">
        <f>'raw tree data'!G7</f>
        <v>0</v>
      </c>
      <c r="H4">
        <f>'raw tree data'!H7</f>
        <v>0</v>
      </c>
      <c r="L4" s="17" t="s">
        <v>12</v>
      </c>
      <c r="M4">
        <f>SUM(B4:J4)</f>
        <v>6</v>
      </c>
      <c r="N4" s="97">
        <f>M4/$K$1</f>
        <v>60</v>
      </c>
    </row>
    <row r="5" spans="1:14" ht="14.25" thickTop="1" thickBot="1">
      <c r="A5" s="17" t="s">
        <v>13</v>
      </c>
      <c r="B5">
        <f>'raw tree data'!B8</f>
        <v>0</v>
      </c>
      <c r="C5">
        <f>'raw tree data'!C8</f>
        <v>4</v>
      </c>
      <c r="D5">
        <f>'raw tree data'!D8</f>
        <v>0</v>
      </c>
      <c r="E5">
        <f>'raw tree data'!E8</f>
        <v>1</v>
      </c>
      <c r="F5">
        <f>'raw tree data'!F8</f>
        <v>0</v>
      </c>
      <c r="G5">
        <f>'raw tree data'!G8</f>
        <v>0</v>
      </c>
      <c r="H5">
        <f>'raw tree data'!H8</f>
        <v>0</v>
      </c>
      <c r="L5" s="17" t="s">
        <v>13</v>
      </c>
      <c r="M5">
        <f>SUM(B5:J5)</f>
        <v>5</v>
      </c>
      <c r="N5" s="97">
        <f>M5/$K$1</f>
        <v>50</v>
      </c>
    </row>
    <row r="6" spans="1:14" ht="14.25" thickTop="1" thickBot="1">
      <c r="A6" s="17" t="s">
        <v>14</v>
      </c>
      <c r="B6">
        <f>'raw tree data'!B9</f>
        <v>0</v>
      </c>
      <c r="C6">
        <f>'raw tree data'!C9</f>
        <v>0</v>
      </c>
      <c r="D6">
        <f>'raw tree data'!D9</f>
        <v>0</v>
      </c>
      <c r="E6">
        <f>'raw tree data'!E9</f>
        <v>0</v>
      </c>
      <c r="F6">
        <f>'raw tree data'!F9</f>
        <v>0</v>
      </c>
      <c r="G6">
        <f>'raw tree data'!G9</f>
        <v>0</v>
      </c>
      <c r="H6">
        <f>'raw tree data'!H9</f>
        <v>0</v>
      </c>
      <c r="L6" s="17" t="s">
        <v>14</v>
      </c>
      <c r="M6">
        <f>SUM(B6:J6)</f>
        <v>0</v>
      </c>
      <c r="N6" s="97">
        <f>M6/$K$1</f>
        <v>0</v>
      </c>
    </row>
    <row r="7" spans="1:14" ht="14.25" thickTop="1" thickBot="1">
      <c r="A7" s="17"/>
      <c r="L7" s="19" t="s">
        <v>81</v>
      </c>
      <c r="M7" s="106">
        <f>'trees &gt;50 cm'!C101</f>
        <v>13</v>
      </c>
      <c r="N7" s="97">
        <f>M7/'trees &gt;50 cm'!$J$1</f>
        <v>65</v>
      </c>
    </row>
    <row r="8" spans="1:14" ht="14.25" thickTop="1" thickBot="1">
      <c r="A8" s="17" t="s">
        <v>43</v>
      </c>
      <c r="B8">
        <f>SUM(B3:B6)</f>
        <v>0</v>
      </c>
      <c r="C8">
        <f t="shared" ref="C8:I8" si="0">SUM(C3:C6)</f>
        <v>11</v>
      </c>
      <c r="D8">
        <f t="shared" si="0"/>
        <v>0</v>
      </c>
      <c r="E8">
        <f t="shared" si="0"/>
        <v>5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9" t="s">
        <v>82</v>
      </c>
      <c r="M8" s="106">
        <f>'trees &gt;50 cm'!C102</f>
        <v>5</v>
      </c>
      <c r="N8" s="97">
        <f>M8/'trees &gt;50 cm'!$J$1</f>
        <v>25</v>
      </c>
    </row>
    <row r="9" spans="1:14" ht="14.25" thickTop="1" thickBot="1">
      <c r="A9" s="17" t="s">
        <v>44</v>
      </c>
      <c r="B9">
        <f>B8/$K$1</f>
        <v>0</v>
      </c>
      <c r="C9">
        <f t="shared" ref="C9:I9" si="1">C8/$K$1</f>
        <v>110</v>
      </c>
      <c r="D9">
        <f t="shared" si="1"/>
        <v>0</v>
      </c>
      <c r="E9">
        <f t="shared" si="1"/>
        <v>50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9" t="s">
        <v>83</v>
      </c>
      <c r="M9" s="106">
        <f>'trees &gt;50 cm'!C103</f>
        <v>1</v>
      </c>
      <c r="N9" s="97">
        <f>M9/'trees &gt;50 cm'!$J$1</f>
        <v>5</v>
      </c>
    </row>
    <row r="10" spans="1:14" ht="14.25" thickTop="1" thickBot="1">
      <c r="L10" s="19" t="s">
        <v>84</v>
      </c>
      <c r="M10" s="106">
        <f>'trees &gt;50 cm'!C104</f>
        <v>1</v>
      </c>
      <c r="N10" s="97">
        <f>M10/'trees &gt;50 cm'!$J$1</f>
        <v>5</v>
      </c>
    </row>
    <row r="11" spans="1:14" ht="14.25" thickTop="1" thickBot="1">
      <c r="L11" s="105" t="s">
        <v>168</v>
      </c>
      <c r="M11" s="106">
        <f>'trees &gt;50 cm'!C105</f>
        <v>1</v>
      </c>
      <c r="N11" s="97">
        <f>M11/'trees &gt;50 cm'!$J$1</f>
        <v>5</v>
      </c>
    </row>
    <row r="12" spans="1:14" ht="13.5" thickTop="1">
      <c r="L12" s="103" t="s">
        <v>183</v>
      </c>
    </row>
    <row r="13" spans="1:14">
      <c r="A13" s="1" t="s">
        <v>50</v>
      </c>
      <c r="L13" s="103" t="s">
        <v>169</v>
      </c>
    </row>
    <row r="14" spans="1:14">
      <c r="B14" s="17" t="s">
        <v>0</v>
      </c>
      <c r="C14" s="17" t="s">
        <v>8</v>
      </c>
      <c r="D14" s="17" t="s">
        <v>1</v>
      </c>
      <c r="E14" s="37" t="s">
        <v>124</v>
      </c>
      <c r="F14" s="17" t="s">
        <v>9</v>
      </c>
      <c r="G14" s="17" t="s">
        <v>10</v>
      </c>
      <c r="H14" s="17" t="s">
        <v>2</v>
      </c>
      <c r="I14" s="107" t="s">
        <v>184</v>
      </c>
      <c r="L14" s="39" t="s">
        <v>170</v>
      </c>
    </row>
    <row r="15" spans="1:14">
      <c r="A15" s="26" t="s">
        <v>11</v>
      </c>
      <c r="B15">
        <f>B3*(PI()*(0.15/2)^2)</f>
        <v>0</v>
      </c>
      <c r="C15">
        <f t="shared" ref="C15:I15" si="2">C3*(PI()*(0.15/2)^2)</f>
        <v>3.5342917352885174E-2</v>
      </c>
      <c r="D15">
        <f t="shared" si="2"/>
        <v>0</v>
      </c>
      <c r="E15">
        <f t="shared" si="2"/>
        <v>5.3014376029327764E-2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104" t="s">
        <v>171</v>
      </c>
    </row>
    <row r="16" spans="1:14">
      <c r="A16" s="17" t="s">
        <v>12</v>
      </c>
      <c r="B16">
        <f>B4*(PI()*(0.25/2)^2)</f>
        <v>0</v>
      </c>
      <c r="C16">
        <f t="shared" ref="C16:I16" si="3">C4*(PI()*(0.25/2)^2)</f>
        <v>0.24543692606170259</v>
      </c>
      <c r="D16">
        <f t="shared" si="3"/>
        <v>0</v>
      </c>
      <c r="E16">
        <f t="shared" si="3"/>
        <v>4.9087385212340517E-2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104" t="s">
        <v>172</v>
      </c>
    </row>
    <row r="17" spans="1:12">
      <c r="A17" s="17" t="s">
        <v>13</v>
      </c>
      <c r="B17">
        <f>B5*(PI()*(0.35/2)^2)</f>
        <v>0</v>
      </c>
      <c r="C17">
        <f t="shared" ref="C17:I17" si="4">C5*(PI()*(0.35/2)^2)</f>
        <v>0.38484510006474959</v>
      </c>
      <c r="D17">
        <f t="shared" si="4"/>
        <v>0</v>
      </c>
      <c r="E17">
        <f t="shared" si="4"/>
        <v>9.6211275016187398E-2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>
      <c r="A18" s="17" t="s">
        <v>14</v>
      </c>
      <c r="B18">
        <f>B6*(PI()*(0.45/2)^2)</f>
        <v>0</v>
      </c>
      <c r="C18">
        <f t="shared" ref="C18:I18" si="5">C6*(PI()*(0.45/2)^2)</f>
        <v>0</v>
      </c>
      <c r="D18">
        <f t="shared" si="5"/>
        <v>0</v>
      </c>
      <c r="E18">
        <f t="shared" si="5"/>
        <v>0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>
      <c r="A19" s="17"/>
      <c r="L19" s="17" t="s">
        <v>46</v>
      </c>
    </row>
    <row r="20" spans="1:12">
      <c r="A20" s="17" t="s">
        <v>47</v>
      </c>
      <c r="B20">
        <f>SUM(B15:B18)</f>
        <v>0</v>
      </c>
      <c r="C20">
        <f t="shared" ref="C20:I20" si="6">SUM(C15:C18)</f>
        <v>0.66562494347933732</v>
      </c>
      <c r="D20">
        <f t="shared" si="6"/>
        <v>0</v>
      </c>
      <c r="E20">
        <f t="shared" si="6"/>
        <v>0.19831303625785568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0.863937979737193</v>
      </c>
    </row>
    <row r="21" spans="1:12">
      <c r="A21" s="17" t="s">
        <v>48</v>
      </c>
      <c r="B21">
        <f>B20/$K$1</f>
        <v>0</v>
      </c>
      <c r="C21">
        <f t="shared" ref="C21:I21" si="7">C20/$K$1</f>
        <v>6.6562494347933727</v>
      </c>
      <c r="D21">
        <f t="shared" si="7"/>
        <v>0</v>
      </c>
      <c r="E21">
        <f t="shared" si="7"/>
        <v>1.9831303625785568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8.6393797973719302</v>
      </c>
    </row>
    <row r="30" spans="1:12">
      <c r="A30" s="1" t="s">
        <v>52</v>
      </c>
    </row>
    <row r="31" spans="1:12" ht="13.5" thickBot="1">
      <c r="B31" s="21" t="s">
        <v>0</v>
      </c>
      <c r="C31" s="21" t="s">
        <v>8</v>
      </c>
      <c r="D31" s="21" t="s">
        <v>1</v>
      </c>
      <c r="E31" s="37" t="s">
        <v>124</v>
      </c>
      <c r="F31" s="21" t="s">
        <v>9</v>
      </c>
      <c r="G31" s="21" t="s">
        <v>10</v>
      </c>
      <c r="H31" s="21" t="s">
        <v>2</v>
      </c>
      <c r="I31" s="50" t="s">
        <v>184</v>
      </c>
      <c r="J31" s="21"/>
      <c r="K31" s="17"/>
      <c r="L31" s="17" t="s">
        <v>46</v>
      </c>
    </row>
    <row r="32" spans="1:12" ht="14.25" thickTop="1" thickBot="1">
      <c r="A32" s="19" t="str">
        <f>A9</f>
        <v>#stems/ha</v>
      </c>
      <c r="B32" s="33">
        <f>B9+'trees &gt;50 cm'!B45</f>
        <v>10</v>
      </c>
      <c r="C32" s="33">
        <f>C9+'trees &gt;50 cm'!C45</f>
        <v>175</v>
      </c>
      <c r="D32" s="33">
        <f>D9+'trees &gt;50 cm'!D45</f>
        <v>0</v>
      </c>
      <c r="E32" s="33">
        <f>E9+'trees &gt;50 cm'!E45</f>
        <v>80</v>
      </c>
      <c r="F32" s="33">
        <f>F9+'trees &gt;50 cm'!F45</f>
        <v>0</v>
      </c>
      <c r="G32" s="33">
        <f>G9+'trees &gt;50 cm'!G45</f>
        <v>0</v>
      </c>
      <c r="H32" s="33">
        <f>H9+'trees &gt;50 cm'!H45</f>
        <v>0</v>
      </c>
      <c r="I32" s="33">
        <f>I9+'trees &gt;50 cm'!I45</f>
        <v>0</v>
      </c>
      <c r="J32" s="33"/>
      <c r="L32">
        <f>SUM(B32:I32)</f>
        <v>265</v>
      </c>
    </row>
    <row r="33" spans="1:12" ht="14.25" thickTop="1" thickBot="1">
      <c r="A33" s="19" t="str">
        <f>A21</f>
        <v>m^2/ha</v>
      </c>
      <c r="B33" s="32">
        <f>B21+'trees &gt;50 cm'!B93</f>
        <v>26.23583294921006</v>
      </c>
      <c r="C33" s="32">
        <f>C21+'trees &gt;50 cm'!C93</f>
        <v>33.407778745081011</v>
      </c>
      <c r="D33" s="32">
        <f>D21+'trees &gt;50 cm'!D93</f>
        <v>0</v>
      </c>
      <c r="E33" s="32">
        <f>E21+'trees &gt;50 cm'!E93</f>
        <v>10.637825424136738</v>
      </c>
      <c r="F33" s="32">
        <f>F21+'trees &gt;50 cm'!F93</f>
        <v>0</v>
      </c>
      <c r="G33" s="32">
        <f>G21+'trees &gt;50 cm'!G93</f>
        <v>0</v>
      </c>
      <c r="H33" s="32">
        <f>H21+'trees &gt;50 cm'!H93</f>
        <v>0</v>
      </c>
      <c r="I33" s="32">
        <f>I21+'trees &gt;50 cm'!I93</f>
        <v>0</v>
      </c>
      <c r="J33" s="32"/>
      <c r="L33">
        <f>SUM(B33:I33)</f>
        <v>70.281437118427803</v>
      </c>
    </row>
    <row r="34" spans="1:12" ht="13.5" thickTop="1"/>
    <row r="36" spans="1:12">
      <c r="B36" s="34" t="s">
        <v>112</v>
      </c>
    </row>
    <row r="37" spans="1:12">
      <c r="B37" s="35" t="s">
        <v>113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5"/>
  <sheetViews>
    <sheetView topLeftCell="A82" workbookViewId="0">
      <selection activeCell="M25" sqref="M25"/>
    </sheetView>
  </sheetViews>
  <sheetFormatPr defaultRowHeight="12.75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>
      <c r="A1" s="2" t="s">
        <v>15</v>
      </c>
      <c r="B1" s="2"/>
      <c r="C1" s="2"/>
      <c r="D1" s="2"/>
      <c r="E1" s="2"/>
      <c r="F1" s="2"/>
      <c r="G1" s="1" t="s">
        <v>49</v>
      </c>
      <c r="H1" s="2"/>
      <c r="J1">
        <f>'Slope Correction'!H16</f>
        <v>0.2</v>
      </c>
      <c r="K1" s="98" t="s">
        <v>216</v>
      </c>
    </row>
    <row r="2" spans="1:12">
      <c r="A2" s="19" t="s">
        <v>16</v>
      </c>
      <c r="B2" s="24" t="s">
        <v>0</v>
      </c>
      <c r="C2" s="24" t="s">
        <v>8</v>
      </c>
      <c r="D2" s="24" t="s">
        <v>1</v>
      </c>
      <c r="E2" s="6" t="s">
        <v>124</v>
      </c>
      <c r="F2" s="24" t="s">
        <v>9</v>
      </c>
      <c r="G2" s="24" t="s">
        <v>10</v>
      </c>
      <c r="H2" s="20" t="s">
        <v>3</v>
      </c>
      <c r="I2" s="109" t="s">
        <v>184</v>
      </c>
    </row>
    <row r="3" spans="1:12">
      <c r="A3">
        <v>1</v>
      </c>
      <c r="B3">
        <f>'raw tree data'!B13</f>
        <v>0</v>
      </c>
      <c r="C3">
        <f>'raw tree data'!C13</f>
        <v>94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>
      <c r="A4">
        <v>2</v>
      </c>
      <c r="B4">
        <f>'raw tree data'!B14</f>
        <v>0</v>
      </c>
      <c r="C4">
        <f>'raw tree data'!C14</f>
        <v>0</v>
      </c>
      <c r="D4">
        <f>'raw tree data'!D14</f>
        <v>0</v>
      </c>
      <c r="E4">
        <f>'raw tree data'!E14</f>
        <v>62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>
      <c r="A5">
        <v>3</v>
      </c>
      <c r="B5">
        <f>'raw tree data'!B15</f>
        <v>0</v>
      </c>
      <c r="C5">
        <f>'raw tree data'!C15</f>
        <v>0</v>
      </c>
      <c r="D5">
        <f>'raw tree data'!D15</f>
        <v>0</v>
      </c>
      <c r="E5">
        <f>'raw tree data'!E15</f>
        <v>67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>
      <c r="A6">
        <v>4</v>
      </c>
      <c r="B6">
        <f>'raw tree data'!B16</f>
        <v>0</v>
      </c>
      <c r="C6">
        <f>'raw tree data'!C16</f>
        <v>0</v>
      </c>
      <c r="D6">
        <f>'raw tree data'!D16</f>
        <v>0</v>
      </c>
      <c r="E6">
        <f>'raw tree data'!E16</f>
        <v>57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31" t="s">
        <v>185</v>
      </c>
    </row>
    <row r="7" spans="1:12">
      <c r="A7">
        <v>5</v>
      </c>
      <c r="B7">
        <f>'raw tree data'!B17</f>
        <v>0</v>
      </c>
      <c r="C7">
        <f>'raw tree data'!C17</f>
        <v>0</v>
      </c>
      <c r="D7">
        <f>'raw tree data'!D17</f>
        <v>0</v>
      </c>
      <c r="E7">
        <f>'raw tree data'!E17</f>
        <v>57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31" t="s">
        <v>119</v>
      </c>
    </row>
    <row r="8" spans="1:12">
      <c r="A8">
        <v>6</v>
      </c>
      <c r="B8">
        <f>'raw tree data'!B18</f>
        <v>0</v>
      </c>
      <c r="C8">
        <f>'raw tree data'!C18</f>
        <v>0</v>
      </c>
      <c r="D8">
        <f>'raw tree data'!D18</f>
        <v>0</v>
      </c>
      <c r="E8">
        <f>'raw tree data'!E18</f>
        <v>58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31" t="s">
        <v>120</v>
      </c>
    </row>
    <row r="9" spans="1:12">
      <c r="A9">
        <v>7</v>
      </c>
      <c r="B9">
        <f>'raw tree data'!B19</f>
        <v>0</v>
      </c>
      <c r="C9">
        <f>'raw tree data'!C19</f>
        <v>60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9" t="s">
        <v>121</v>
      </c>
    </row>
    <row r="10" spans="1:12">
      <c r="A10">
        <v>8</v>
      </c>
      <c r="B10">
        <f>'raw tree data'!B20</f>
        <v>0</v>
      </c>
      <c r="C10">
        <f>'raw tree data'!C20</f>
        <v>56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9" t="s">
        <v>122</v>
      </c>
    </row>
    <row r="11" spans="1:12">
      <c r="A11">
        <v>9</v>
      </c>
      <c r="B11">
        <f>'raw tree data'!B21</f>
        <v>0</v>
      </c>
      <c r="C11">
        <f>'raw tree data'!C21</f>
        <v>58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31" t="s">
        <v>123</v>
      </c>
    </row>
    <row r="12" spans="1:12">
      <c r="A12">
        <v>10</v>
      </c>
      <c r="B12">
        <f>'raw tree data'!B22</f>
        <v>0</v>
      </c>
      <c r="C12">
        <f>'raw tree data'!C22</f>
        <v>53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31"/>
    </row>
    <row r="13" spans="1:12">
      <c r="A13">
        <v>11</v>
      </c>
      <c r="B13">
        <f>'raw tree data'!B23</f>
        <v>0</v>
      </c>
      <c r="C13">
        <f>'raw tree data'!C23</f>
        <v>94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31" t="s">
        <v>114</v>
      </c>
    </row>
    <row r="14" spans="1:12">
      <c r="A14">
        <v>12</v>
      </c>
      <c r="B14">
        <f>'raw tree data'!B24</f>
        <v>0</v>
      </c>
      <c r="C14">
        <f>'raw tree data'!C24</f>
        <v>91.4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31" t="s">
        <v>186</v>
      </c>
    </row>
    <row r="15" spans="1:12">
      <c r="A15">
        <v>13</v>
      </c>
      <c r="B15">
        <f>'raw tree data'!B25</f>
        <v>0</v>
      </c>
      <c r="C15">
        <f>'raw tree data'!C25</f>
        <v>61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>
      <c r="A16">
        <v>14</v>
      </c>
      <c r="B16">
        <f>'raw tree data'!B26</f>
        <v>0</v>
      </c>
      <c r="C16">
        <f>'raw tree data'!C26</f>
        <v>0</v>
      </c>
      <c r="D16">
        <f>'raw tree data'!D26</f>
        <v>0</v>
      </c>
      <c r="E16">
        <f>'raw tree data'!E26</f>
        <v>62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>
      <c r="A17">
        <v>15</v>
      </c>
      <c r="B17">
        <f>'raw tree data'!B27</f>
        <v>0</v>
      </c>
      <c r="C17">
        <f>'raw tree data'!C27</f>
        <v>53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>
      <c r="A18">
        <v>16</v>
      </c>
      <c r="B18">
        <f>'raw tree data'!B28</f>
        <v>0</v>
      </c>
      <c r="C18">
        <f>'raw tree data'!C28</f>
        <v>88.5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>
      <c r="A19">
        <v>17</v>
      </c>
      <c r="B19">
        <f>'raw tree data'!B29</f>
        <v>0</v>
      </c>
      <c r="C19">
        <f>'raw tree data'!C29</f>
        <v>101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>
      <c r="A20">
        <v>18</v>
      </c>
      <c r="B20">
        <f>'raw tree data'!B30</f>
        <v>203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>
      <c r="A21">
        <v>19</v>
      </c>
      <c r="B21">
        <f>'raw tree data'!B31</f>
        <v>0</v>
      </c>
      <c r="C21">
        <f>'raw tree data'!C31</f>
        <v>68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>
      <c r="A22">
        <v>20</v>
      </c>
      <c r="B22">
        <f>'raw tree data'!B32</f>
        <v>160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>
      <c r="A23">
        <v>21</v>
      </c>
      <c r="B23">
        <f>'raw tree data'!B33</f>
        <v>0</v>
      </c>
      <c r="C23">
        <f>'raw tree data'!C33</f>
        <v>91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11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11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11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11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11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11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11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11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11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11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11">
      <c r="K43" s="25" t="s">
        <v>46</v>
      </c>
    </row>
    <row r="44" spans="1:11">
      <c r="A44" s="17" t="s">
        <v>43</v>
      </c>
      <c r="B44">
        <f t="shared" ref="B44:I44" si="0">COUNTIF(B3:B27,"&gt;0")</f>
        <v>2</v>
      </c>
      <c r="C44">
        <f t="shared" si="0"/>
        <v>13</v>
      </c>
      <c r="D44">
        <f t="shared" si="0"/>
        <v>0</v>
      </c>
      <c r="E44">
        <f t="shared" si="0"/>
        <v>6</v>
      </c>
      <c r="F44">
        <f t="shared" si="0"/>
        <v>0</v>
      </c>
      <c r="G44">
        <f t="shared" si="0"/>
        <v>0</v>
      </c>
      <c r="H44">
        <f t="shared" si="0"/>
        <v>0</v>
      </c>
      <c r="I44">
        <f t="shared" si="0"/>
        <v>0</v>
      </c>
      <c r="K44">
        <f>SUM(B44:I44)</f>
        <v>21</v>
      </c>
    </row>
    <row r="45" spans="1:11">
      <c r="A45" s="23" t="s">
        <v>44</v>
      </c>
      <c r="B45">
        <f>B44/$J$1</f>
        <v>10</v>
      </c>
      <c r="C45">
        <f t="shared" ref="C45:I45" si="1">C44/$J$1</f>
        <v>65</v>
      </c>
      <c r="D45">
        <f t="shared" si="1"/>
        <v>0</v>
      </c>
      <c r="E45">
        <f t="shared" si="1"/>
        <v>30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K45">
        <f>K44/$J$1</f>
        <v>105</v>
      </c>
    </row>
    <row r="48" spans="1:11">
      <c r="A48" t="s">
        <v>45</v>
      </c>
    </row>
    <row r="49" spans="1:9">
      <c r="A49" s="19" t="str">
        <f t="shared" ref="A49:I49" si="2">A2</f>
        <v>Tree #</v>
      </c>
      <c r="B49" s="24" t="str">
        <f t="shared" si="2"/>
        <v>df</v>
      </c>
      <c r="C49" s="24" t="str">
        <f t="shared" si="2"/>
        <v>wh</v>
      </c>
      <c r="D49" s="24" t="str">
        <f t="shared" si="2"/>
        <v>wrc</v>
      </c>
      <c r="E49" s="24" t="str">
        <f t="shared" si="2"/>
        <v>pac silver fir</v>
      </c>
      <c r="F49" s="24" t="str">
        <f t="shared" si="2"/>
        <v>py</v>
      </c>
      <c r="G49" s="24" t="str">
        <f t="shared" si="2"/>
        <v>blm</v>
      </c>
      <c r="H49" s="24" t="str">
        <f t="shared" si="2"/>
        <v xml:space="preserve">ra </v>
      </c>
      <c r="I49" s="20" t="str">
        <f t="shared" si="2"/>
        <v>other</v>
      </c>
    </row>
    <row r="50" spans="1:9">
      <c r="A50">
        <f t="shared" ref="A50:A65" si="3">A3</f>
        <v>1</v>
      </c>
      <c r="B50">
        <f t="shared" ref="B50:I50" si="4">(PI()*(B3/2)^2)/10000</f>
        <v>0</v>
      </c>
      <c r="C50">
        <f t="shared" si="4"/>
        <v>0.69397781717798535</v>
      </c>
      <c r="D50">
        <f t="shared" si="4"/>
        <v>0</v>
      </c>
      <c r="E50">
        <f t="shared" si="4"/>
        <v>0</v>
      </c>
      <c r="F50">
        <f t="shared" si="4"/>
        <v>0</v>
      </c>
      <c r="G50">
        <f t="shared" si="4"/>
        <v>0</v>
      </c>
      <c r="H50">
        <f t="shared" si="4"/>
        <v>0</v>
      </c>
      <c r="I50">
        <f t="shared" si="4"/>
        <v>0</v>
      </c>
    </row>
    <row r="51" spans="1:9">
      <c r="A51">
        <f t="shared" si="3"/>
        <v>2</v>
      </c>
      <c r="B51">
        <f t="shared" ref="B51:I51" si="5">(PI()*(B4/2)^2)/10000</f>
        <v>0</v>
      </c>
      <c r="C51">
        <f t="shared" si="5"/>
        <v>0</v>
      </c>
      <c r="D51">
        <f t="shared" si="5"/>
        <v>0</v>
      </c>
      <c r="E51">
        <f t="shared" si="5"/>
        <v>0.30190705400997914</v>
      </c>
      <c r="F51">
        <f t="shared" si="5"/>
        <v>0</v>
      </c>
      <c r="G51">
        <f t="shared" si="5"/>
        <v>0</v>
      </c>
      <c r="H51">
        <f t="shared" si="5"/>
        <v>0</v>
      </c>
      <c r="I51">
        <f t="shared" si="5"/>
        <v>0</v>
      </c>
    </row>
    <row r="52" spans="1:9">
      <c r="A52">
        <f t="shared" si="3"/>
        <v>3</v>
      </c>
      <c r="B52">
        <f t="shared" ref="B52:I52" si="6">(PI()*(B5/2)^2)/10000</f>
        <v>0</v>
      </c>
      <c r="C52">
        <f t="shared" si="6"/>
        <v>0</v>
      </c>
      <c r="D52">
        <f t="shared" si="6"/>
        <v>0</v>
      </c>
      <c r="E52">
        <f t="shared" si="6"/>
        <v>0.35256523554911456</v>
      </c>
      <c r="F52">
        <f t="shared" si="6"/>
        <v>0</v>
      </c>
      <c r="G52">
        <f t="shared" si="6"/>
        <v>0</v>
      </c>
      <c r="H52">
        <f t="shared" si="6"/>
        <v>0</v>
      </c>
      <c r="I52">
        <f t="shared" si="6"/>
        <v>0</v>
      </c>
    </row>
    <row r="53" spans="1:9">
      <c r="A53">
        <f t="shared" si="3"/>
        <v>4</v>
      </c>
      <c r="B53">
        <f t="shared" ref="B53:I53" si="7">(PI()*(B6/2)^2)/10000</f>
        <v>0</v>
      </c>
      <c r="C53">
        <f t="shared" si="7"/>
        <v>0</v>
      </c>
      <c r="D53">
        <f t="shared" si="7"/>
        <v>0</v>
      </c>
      <c r="E53">
        <f t="shared" si="7"/>
        <v>0.25517586328783093</v>
      </c>
      <c r="F53">
        <f t="shared" si="7"/>
        <v>0</v>
      </c>
      <c r="G53">
        <f t="shared" si="7"/>
        <v>0</v>
      </c>
      <c r="H53">
        <f t="shared" si="7"/>
        <v>0</v>
      </c>
      <c r="I53">
        <f t="shared" si="7"/>
        <v>0</v>
      </c>
    </row>
    <row r="54" spans="1:9">
      <c r="A54">
        <f t="shared" si="3"/>
        <v>5</v>
      </c>
      <c r="B54">
        <f t="shared" ref="B54:I54" si="8">(PI()*(B7/2)^2)/10000</f>
        <v>0</v>
      </c>
      <c r="C54">
        <f t="shared" si="8"/>
        <v>0</v>
      </c>
      <c r="D54">
        <f t="shared" si="8"/>
        <v>0</v>
      </c>
      <c r="E54">
        <f t="shared" si="8"/>
        <v>0.25517586328783093</v>
      </c>
      <c r="F54">
        <f t="shared" si="8"/>
        <v>0</v>
      </c>
      <c r="G54">
        <f t="shared" si="8"/>
        <v>0</v>
      </c>
      <c r="H54">
        <f t="shared" si="8"/>
        <v>0</v>
      </c>
      <c r="I54">
        <f t="shared" si="8"/>
        <v>0</v>
      </c>
    </row>
    <row r="55" spans="1:9">
      <c r="A55">
        <f t="shared" si="3"/>
        <v>6</v>
      </c>
      <c r="B55">
        <f t="shared" ref="B55:I55" si="9">(PI()*(B8/2)^2)/10000</f>
        <v>0</v>
      </c>
      <c r="C55">
        <f t="shared" si="9"/>
        <v>0</v>
      </c>
      <c r="D55">
        <f t="shared" si="9"/>
        <v>0</v>
      </c>
      <c r="E55">
        <f t="shared" si="9"/>
        <v>0.26420794216690158</v>
      </c>
      <c r="F55">
        <f t="shared" si="9"/>
        <v>0</v>
      </c>
      <c r="G55">
        <f t="shared" si="9"/>
        <v>0</v>
      </c>
      <c r="H55">
        <f t="shared" si="9"/>
        <v>0</v>
      </c>
      <c r="I55">
        <f t="shared" si="9"/>
        <v>0</v>
      </c>
    </row>
    <row r="56" spans="1:9">
      <c r="A56">
        <f t="shared" si="3"/>
        <v>7</v>
      </c>
      <c r="B56">
        <f t="shared" ref="B56:I56" si="10">(PI()*(B9/2)^2)/10000</f>
        <v>0</v>
      </c>
      <c r="C56">
        <f t="shared" si="10"/>
        <v>0.28274333882308139</v>
      </c>
      <c r="D56">
        <f t="shared" si="10"/>
        <v>0</v>
      </c>
      <c r="E56">
        <f t="shared" si="10"/>
        <v>0</v>
      </c>
      <c r="F56">
        <f t="shared" si="10"/>
        <v>0</v>
      </c>
      <c r="G56">
        <f t="shared" si="10"/>
        <v>0</v>
      </c>
      <c r="H56">
        <f t="shared" si="10"/>
        <v>0</v>
      </c>
      <c r="I56">
        <f t="shared" si="10"/>
        <v>0</v>
      </c>
    </row>
    <row r="57" spans="1:9">
      <c r="A57">
        <f t="shared" si="3"/>
        <v>8</v>
      </c>
      <c r="B57">
        <f t="shared" ref="B57:I57" si="11">(PI()*(B10/2)^2)/10000</f>
        <v>0</v>
      </c>
      <c r="C57">
        <f t="shared" si="11"/>
        <v>0.24630086404143978</v>
      </c>
      <c r="D57">
        <f t="shared" si="11"/>
        <v>0</v>
      </c>
      <c r="E57">
        <f t="shared" si="11"/>
        <v>0</v>
      </c>
      <c r="F57">
        <f t="shared" si="11"/>
        <v>0</v>
      </c>
      <c r="G57">
        <f t="shared" si="11"/>
        <v>0</v>
      </c>
      <c r="H57">
        <f t="shared" si="11"/>
        <v>0</v>
      </c>
      <c r="I57">
        <f t="shared" si="11"/>
        <v>0</v>
      </c>
    </row>
    <row r="58" spans="1:9">
      <c r="A58">
        <f t="shared" si="3"/>
        <v>9</v>
      </c>
      <c r="B58">
        <f t="shared" ref="B58:I58" si="12">(PI()*(B11/2)^2)/10000</f>
        <v>0</v>
      </c>
      <c r="C58">
        <f t="shared" si="12"/>
        <v>0.26420794216690158</v>
      </c>
      <c r="D58">
        <f t="shared" si="12"/>
        <v>0</v>
      </c>
      <c r="E58">
        <f t="shared" si="12"/>
        <v>0</v>
      </c>
      <c r="F58">
        <f t="shared" si="12"/>
        <v>0</v>
      </c>
      <c r="G58">
        <f t="shared" si="12"/>
        <v>0</v>
      </c>
      <c r="H58">
        <f t="shared" si="12"/>
        <v>0</v>
      </c>
      <c r="I58">
        <f t="shared" si="12"/>
        <v>0</v>
      </c>
    </row>
    <row r="59" spans="1:9">
      <c r="A59">
        <f t="shared" si="3"/>
        <v>10</v>
      </c>
      <c r="B59">
        <f t="shared" ref="B59:I59" si="13">(PI()*(B12/2)^2)/10000</f>
        <v>0</v>
      </c>
      <c r="C59">
        <f t="shared" si="13"/>
        <v>0.22061834409834324</v>
      </c>
      <c r="D59">
        <f t="shared" si="13"/>
        <v>0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</row>
    <row r="60" spans="1:9">
      <c r="A60">
        <f t="shared" si="3"/>
        <v>11</v>
      </c>
      <c r="B60">
        <f t="shared" ref="B60:I60" si="14">(PI()*(B13/2)^2)/10000</f>
        <v>0</v>
      </c>
      <c r="C60">
        <f t="shared" si="14"/>
        <v>0.69397781717798535</v>
      </c>
      <c r="D60">
        <f t="shared" si="14"/>
        <v>0</v>
      </c>
      <c r="E60">
        <f t="shared" si="14"/>
        <v>0</v>
      </c>
      <c r="F60">
        <f t="shared" si="14"/>
        <v>0</v>
      </c>
      <c r="G60">
        <f t="shared" si="14"/>
        <v>0</v>
      </c>
      <c r="H60">
        <f t="shared" si="14"/>
        <v>0</v>
      </c>
      <c r="I60">
        <f t="shared" si="14"/>
        <v>0</v>
      </c>
    </row>
    <row r="61" spans="1:9">
      <c r="A61">
        <f t="shared" si="3"/>
        <v>12</v>
      </c>
      <c r="B61">
        <f t="shared" ref="B61:I61" si="15">(PI()*(B14/2)^2)/10000</f>
        <v>0</v>
      </c>
      <c r="C61">
        <f t="shared" si="15"/>
        <v>0.65611848410957485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0</v>
      </c>
      <c r="H61">
        <f t="shared" si="15"/>
        <v>0</v>
      </c>
      <c r="I61">
        <f t="shared" si="15"/>
        <v>0</v>
      </c>
    </row>
    <row r="62" spans="1:9">
      <c r="A62">
        <f t="shared" si="3"/>
        <v>13</v>
      </c>
      <c r="B62">
        <f t="shared" ref="B62:I62" si="16">(PI()*(B15/2)^2)/10000</f>
        <v>0</v>
      </c>
      <c r="C62">
        <f t="shared" si="16"/>
        <v>0.2922466566001905</v>
      </c>
      <c r="D62">
        <f t="shared" si="16"/>
        <v>0</v>
      </c>
      <c r="E62">
        <f t="shared" si="16"/>
        <v>0</v>
      </c>
      <c r="F62">
        <f t="shared" si="16"/>
        <v>0</v>
      </c>
      <c r="G62">
        <f t="shared" si="16"/>
        <v>0</v>
      </c>
      <c r="H62">
        <f t="shared" si="16"/>
        <v>0</v>
      </c>
      <c r="I62">
        <f t="shared" si="16"/>
        <v>0</v>
      </c>
    </row>
    <row r="63" spans="1:9">
      <c r="A63">
        <f t="shared" si="3"/>
        <v>14</v>
      </c>
      <c r="B63">
        <f t="shared" ref="B63:I63" si="17">(PI()*(B16/2)^2)/10000</f>
        <v>0</v>
      </c>
      <c r="C63">
        <f t="shared" si="17"/>
        <v>0</v>
      </c>
      <c r="D63">
        <f t="shared" si="17"/>
        <v>0</v>
      </c>
      <c r="E63">
        <f t="shared" si="17"/>
        <v>0.30190705400997914</v>
      </c>
      <c r="F63">
        <f t="shared" si="17"/>
        <v>0</v>
      </c>
      <c r="G63">
        <f t="shared" si="17"/>
        <v>0</v>
      </c>
      <c r="H63">
        <f t="shared" si="17"/>
        <v>0</v>
      </c>
      <c r="I63">
        <f t="shared" si="17"/>
        <v>0</v>
      </c>
    </row>
    <row r="64" spans="1:9">
      <c r="A64">
        <f t="shared" si="3"/>
        <v>15</v>
      </c>
      <c r="B64">
        <f t="shared" ref="B64:I64" si="18">(PI()*(B17/2)^2)/10000</f>
        <v>0</v>
      </c>
      <c r="C64">
        <f t="shared" si="18"/>
        <v>0.22061834409834324</v>
      </c>
      <c r="D64">
        <f t="shared" si="18"/>
        <v>0</v>
      </c>
      <c r="E64">
        <f t="shared" si="18"/>
        <v>0</v>
      </c>
      <c r="F64">
        <f t="shared" si="18"/>
        <v>0</v>
      </c>
      <c r="G64">
        <f t="shared" si="18"/>
        <v>0</v>
      </c>
      <c r="H64">
        <f t="shared" si="18"/>
        <v>0</v>
      </c>
      <c r="I64">
        <f t="shared" si="18"/>
        <v>0</v>
      </c>
    </row>
    <row r="65" spans="1:9">
      <c r="A65">
        <f t="shared" si="3"/>
        <v>16</v>
      </c>
      <c r="B65">
        <f t="shared" ref="B65:I65" si="19">(PI()*(B18/2)^2)/10000</f>
        <v>0</v>
      </c>
      <c r="C65">
        <f t="shared" si="19"/>
        <v>0.61514347652696644</v>
      </c>
      <c r="D65">
        <f t="shared" si="19"/>
        <v>0</v>
      </c>
      <c r="E65">
        <f t="shared" si="19"/>
        <v>0</v>
      </c>
      <c r="F65">
        <f t="shared" si="19"/>
        <v>0</v>
      </c>
      <c r="G65">
        <f t="shared" si="19"/>
        <v>0</v>
      </c>
      <c r="H65">
        <f t="shared" si="19"/>
        <v>0</v>
      </c>
      <c r="I65">
        <f t="shared" si="19"/>
        <v>0</v>
      </c>
    </row>
    <row r="66" spans="1:9">
      <c r="A66">
        <v>17</v>
      </c>
      <c r="B66">
        <f t="shared" ref="B66:I66" si="20">(PI()*(B19/2)^2)/10000</f>
        <v>0</v>
      </c>
      <c r="C66">
        <f t="shared" si="20"/>
        <v>0.80118466648173703</v>
      </c>
      <c r="D66">
        <f t="shared" si="20"/>
        <v>0</v>
      </c>
      <c r="E66">
        <f t="shared" si="20"/>
        <v>0</v>
      </c>
      <c r="F66">
        <f t="shared" si="20"/>
        <v>0</v>
      </c>
      <c r="G66">
        <f t="shared" si="20"/>
        <v>0</v>
      </c>
      <c r="H66">
        <f t="shared" si="20"/>
        <v>0</v>
      </c>
      <c r="I66">
        <f t="shared" si="20"/>
        <v>0</v>
      </c>
    </row>
    <row r="67" spans="1:9">
      <c r="A67">
        <v>18</v>
      </c>
      <c r="B67">
        <f t="shared" ref="B67:I67" si="21">(PI()*(B20/2)^2)/10000</f>
        <v>3.2365472915445448</v>
      </c>
      <c r="C67">
        <f t="shared" si="21"/>
        <v>0</v>
      </c>
      <c r="D67">
        <f t="shared" si="21"/>
        <v>0</v>
      </c>
      <c r="E67">
        <f t="shared" si="21"/>
        <v>0</v>
      </c>
      <c r="F67">
        <f t="shared" si="21"/>
        <v>0</v>
      </c>
      <c r="G67">
        <f t="shared" si="21"/>
        <v>0</v>
      </c>
      <c r="H67">
        <f t="shared" si="21"/>
        <v>0</v>
      </c>
      <c r="I67">
        <f t="shared" si="21"/>
        <v>0</v>
      </c>
    </row>
    <row r="68" spans="1:9">
      <c r="A68">
        <v>19</v>
      </c>
      <c r="B68">
        <f t="shared" ref="B68:I68" si="22">(PI()*(B21/2)^2)/10000</f>
        <v>0</v>
      </c>
      <c r="C68">
        <f t="shared" si="22"/>
        <v>0.36316811075498007</v>
      </c>
      <c r="D68">
        <f t="shared" si="22"/>
        <v>0</v>
      </c>
      <c r="E68">
        <f t="shared" si="22"/>
        <v>0</v>
      </c>
      <c r="F68">
        <f t="shared" si="22"/>
        <v>0</v>
      </c>
      <c r="G68">
        <f t="shared" si="22"/>
        <v>0</v>
      </c>
      <c r="H68">
        <f t="shared" si="22"/>
        <v>0</v>
      </c>
      <c r="I68">
        <f t="shared" si="22"/>
        <v>0</v>
      </c>
    </row>
    <row r="69" spans="1:9">
      <c r="A69">
        <v>20</v>
      </c>
      <c r="B69">
        <f t="shared" ref="B69:I69" si="23">(PI()*(B22/2)^2)/10000</f>
        <v>2.0106192982974678</v>
      </c>
      <c r="C69">
        <f t="shared" si="23"/>
        <v>0</v>
      </c>
      <c r="D69">
        <f t="shared" si="23"/>
        <v>0</v>
      </c>
      <c r="E69">
        <f t="shared" si="23"/>
        <v>0</v>
      </c>
      <c r="F69">
        <f t="shared" si="23"/>
        <v>0</v>
      </c>
      <c r="G69">
        <f t="shared" si="23"/>
        <v>0</v>
      </c>
      <c r="H69">
        <f t="shared" si="23"/>
        <v>0</v>
      </c>
      <c r="I69">
        <f t="shared" si="23"/>
        <v>0</v>
      </c>
    </row>
    <row r="70" spans="1:9">
      <c r="A70">
        <v>21</v>
      </c>
      <c r="B70">
        <f t="shared" ref="B70:I70" si="24">(PI()*(B23/2)^2)/10000</f>
        <v>0</v>
      </c>
      <c r="C70">
        <f t="shared" si="24"/>
        <v>0.6503882191094269</v>
      </c>
      <c r="D70">
        <f t="shared" si="24"/>
        <v>0</v>
      </c>
      <c r="E70">
        <f t="shared" si="24"/>
        <v>0</v>
      </c>
      <c r="F70">
        <f t="shared" si="24"/>
        <v>0</v>
      </c>
      <c r="G70">
        <f t="shared" si="24"/>
        <v>0</v>
      </c>
      <c r="H70">
        <f t="shared" si="24"/>
        <v>0</v>
      </c>
      <c r="I70">
        <f t="shared" si="24"/>
        <v>0</v>
      </c>
    </row>
    <row r="71" spans="1:9">
      <c r="A71">
        <v>22</v>
      </c>
      <c r="B71">
        <f t="shared" ref="B71:I71" si="25">(PI()*(B24/2)^2)/10000</f>
        <v>0</v>
      </c>
      <c r="C71">
        <f t="shared" si="25"/>
        <v>0</v>
      </c>
      <c r="D71">
        <f t="shared" si="25"/>
        <v>0</v>
      </c>
      <c r="E71">
        <f t="shared" si="25"/>
        <v>0</v>
      </c>
      <c r="F71">
        <f t="shared" si="25"/>
        <v>0</v>
      </c>
      <c r="G71">
        <f t="shared" si="25"/>
        <v>0</v>
      </c>
      <c r="H71">
        <f t="shared" si="25"/>
        <v>0</v>
      </c>
      <c r="I71">
        <f t="shared" si="25"/>
        <v>0</v>
      </c>
    </row>
    <row r="72" spans="1:9">
      <c r="A72">
        <v>23</v>
      </c>
      <c r="B72">
        <f t="shared" ref="B72:I72" si="26">(PI()*(B25/2)^2)/10000</f>
        <v>0</v>
      </c>
      <c r="C72">
        <f t="shared" si="26"/>
        <v>0</v>
      </c>
      <c r="D72">
        <f t="shared" si="26"/>
        <v>0</v>
      </c>
      <c r="E72">
        <f t="shared" si="26"/>
        <v>0</v>
      </c>
      <c r="F72">
        <f t="shared" si="26"/>
        <v>0</v>
      </c>
      <c r="G72">
        <f t="shared" si="26"/>
        <v>0</v>
      </c>
      <c r="H72">
        <f t="shared" si="26"/>
        <v>0</v>
      </c>
      <c r="I72">
        <f t="shared" si="26"/>
        <v>0</v>
      </c>
    </row>
    <row r="73" spans="1:9">
      <c r="A73">
        <v>24</v>
      </c>
      <c r="B73">
        <f t="shared" ref="B73:I73" si="27">(PI()*(B26/2)^2)/10000</f>
        <v>0</v>
      </c>
      <c r="C73">
        <f t="shared" si="27"/>
        <v>0</v>
      </c>
      <c r="D73">
        <f t="shared" si="27"/>
        <v>0</v>
      </c>
      <c r="E73">
        <f t="shared" si="27"/>
        <v>0</v>
      </c>
      <c r="F73">
        <f t="shared" si="27"/>
        <v>0</v>
      </c>
      <c r="G73">
        <f t="shared" si="27"/>
        <v>0</v>
      </c>
      <c r="H73">
        <f t="shared" si="27"/>
        <v>0</v>
      </c>
      <c r="I73">
        <f t="shared" si="27"/>
        <v>0</v>
      </c>
    </row>
    <row r="74" spans="1:9">
      <c r="A74">
        <v>25</v>
      </c>
      <c r="B74">
        <f t="shared" ref="B74:I74" si="28">(PI()*(B27/2)^2)/10000</f>
        <v>0</v>
      </c>
      <c r="C74">
        <f t="shared" si="28"/>
        <v>0</v>
      </c>
      <c r="D74">
        <f t="shared" si="28"/>
        <v>0</v>
      </c>
      <c r="E74">
        <f t="shared" si="28"/>
        <v>0</v>
      </c>
      <c r="F74">
        <f t="shared" si="28"/>
        <v>0</v>
      </c>
      <c r="G74">
        <f t="shared" si="28"/>
        <v>0</v>
      </c>
      <c r="H74">
        <f t="shared" si="28"/>
        <v>0</v>
      </c>
      <c r="I74">
        <f t="shared" si="28"/>
        <v>0</v>
      </c>
    </row>
    <row r="75" spans="1:9">
      <c r="A75">
        <v>26</v>
      </c>
      <c r="B75">
        <f t="shared" ref="B75:I75" si="29">(PI()*(B28/2)^2)/10000</f>
        <v>0</v>
      </c>
      <c r="C75">
        <f t="shared" si="29"/>
        <v>0</v>
      </c>
      <c r="D75">
        <f t="shared" si="29"/>
        <v>0</v>
      </c>
      <c r="E75">
        <f t="shared" si="29"/>
        <v>0</v>
      </c>
      <c r="F75">
        <f t="shared" si="29"/>
        <v>0</v>
      </c>
      <c r="G75">
        <f t="shared" si="29"/>
        <v>0</v>
      </c>
      <c r="H75">
        <f t="shared" si="29"/>
        <v>0</v>
      </c>
      <c r="I75">
        <f t="shared" si="29"/>
        <v>0</v>
      </c>
    </row>
    <row r="76" spans="1:9">
      <c r="A76">
        <v>27</v>
      </c>
      <c r="B76">
        <f t="shared" ref="B76:I76" si="30">(PI()*(B29/2)^2)/10000</f>
        <v>0</v>
      </c>
      <c r="C76">
        <f t="shared" si="30"/>
        <v>0</v>
      </c>
      <c r="D76">
        <f t="shared" si="30"/>
        <v>0</v>
      </c>
      <c r="E76">
        <f t="shared" si="30"/>
        <v>0</v>
      </c>
      <c r="F76">
        <f t="shared" si="30"/>
        <v>0</v>
      </c>
      <c r="G76">
        <f t="shared" si="30"/>
        <v>0</v>
      </c>
      <c r="H76">
        <f t="shared" si="30"/>
        <v>0</v>
      </c>
      <c r="I76">
        <f t="shared" si="30"/>
        <v>0</v>
      </c>
    </row>
    <row r="77" spans="1:9">
      <c r="A77">
        <v>28</v>
      </c>
      <c r="B77">
        <f t="shared" ref="B77:I77" si="31">(PI()*(B30/2)^2)/10000</f>
        <v>0</v>
      </c>
      <c r="C77">
        <f t="shared" si="31"/>
        <v>0</v>
      </c>
      <c r="D77">
        <f t="shared" si="31"/>
        <v>0</v>
      </c>
      <c r="E77">
        <f t="shared" si="31"/>
        <v>0</v>
      </c>
      <c r="F77">
        <f t="shared" si="31"/>
        <v>0</v>
      </c>
      <c r="G77">
        <f t="shared" si="31"/>
        <v>0</v>
      </c>
      <c r="H77">
        <f t="shared" si="31"/>
        <v>0</v>
      </c>
      <c r="I77">
        <f t="shared" si="31"/>
        <v>0</v>
      </c>
    </row>
    <row r="78" spans="1:9">
      <c r="A78">
        <v>29</v>
      </c>
      <c r="B78">
        <f t="shared" ref="B78:I78" si="32">(PI()*(B31/2)^2)/10000</f>
        <v>0</v>
      </c>
      <c r="C78">
        <f t="shared" si="32"/>
        <v>0</v>
      </c>
      <c r="D78">
        <f t="shared" si="32"/>
        <v>0</v>
      </c>
      <c r="E78">
        <f t="shared" si="32"/>
        <v>0</v>
      </c>
      <c r="F78">
        <f t="shared" si="32"/>
        <v>0</v>
      </c>
      <c r="G78">
        <f t="shared" si="32"/>
        <v>0</v>
      </c>
      <c r="H78">
        <f t="shared" si="32"/>
        <v>0</v>
      </c>
      <c r="I78">
        <f t="shared" si="32"/>
        <v>0</v>
      </c>
    </row>
    <row r="79" spans="1:9">
      <c r="A79">
        <v>30</v>
      </c>
      <c r="B79">
        <f t="shared" ref="B79:I79" si="33">(PI()*(B32/2)^2)/10000</f>
        <v>0</v>
      </c>
      <c r="C79">
        <f t="shared" si="33"/>
        <v>0</v>
      </c>
      <c r="D79">
        <f t="shared" si="33"/>
        <v>0</v>
      </c>
      <c r="E79">
        <f t="shared" si="33"/>
        <v>0</v>
      </c>
      <c r="F79">
        <f t="shared" si="33"/>
        <v>0</v>
      </c>
      <c r="G79">
        <f t="shared" si="33"/>
        <v>0</v>
      </c>
      <c r="H79">
        <f t="shared" si="33"/>
        <v>0</v>
      </c>
      <c r="I79">
        <f t="shared" si="33"/>
        <v>0</v>
      </c>
    </row>
    <row r="80" spans="1:9">
      <c r="A80">
        <v>31</v>
      </c>
      <c r="B80">
        <f t="shared" ref="B80:I80" si="34">(PI()*(B33/2)^2)/10000</f>
        <v>0</v>
      </c>
      <c r="C80">
        <f t="shared" si="34"/>
        <v>0</v>
      </c>
      <c r="D80">
        <f t="shared" si="34"/>
        <v>0</v>
      </c>
      <c r="E80">
        <f t="shared" si="34"/>
        <v>0</v>
      </c>
      <c r="F80">
        <f t="shared" si="34"/>
        <v>0</v>
      </c>
      <c r="G80">
        <f t="shared" si="34"/>
        <v>0</v>
      </c>
      <c r="H80">
        <f t="shared" si="34"/>
        <v>0</v>
      </c>
      <c r="I80">
        <f t="shared" si="34"/>
        <v>0</v>
      </c>
    </row>
    <row r="81" spans="1:14">
      <c r="A81">
        <v>32</v>
      </c>
      <c r="B81">
        <f t="shared" ref="B81:I81" si="35">(PI()*(B34/2)^2)/10000</f>
        <v>0</v>
      </c>
      <c r="C81">
        <f t="shared" si="35"/>
        <v>0</v>
      </c>
      <c r="D81">
        <f t="shared" si="35"/>
        <v>0</v>
      </c>
      <c r="E81">
        <f t="shared" si="35"/>
        <v>0</v>
      </c>
      <c r="F81">
        <f t="shared" si="35"/>
        <v>0</v>
      </c>
      <c r="G81">
        <f t="shared" si="35"/>
        <v>0</v>
      </c>
      <c r="H81">
        <f t="shared" si="35"/>
        <v>0</v>
      </c>
      <c r="I81">
        <f t="shared" si="35"/>
        <v>0</v>
      </c>
    </row>
    <row r="82" spans="1:14">
      <c r="A82">
        <v>33</v>
      </c>
      <c r="B82">
        <f t="shared" ref="B82:I82" si="36">(PI()*(B35/2)^2)/10000</f>
        <v>0</v>
      </c>
      <c r="C82">
        <f t="shared" si="36"/>
        <v>0</v>
      </c>
      <c r="D82">
        <f t="shared" si="36"/>
        <v>0</v>
      </c>
      <c r="E82">
        <f t="shared" si="36"/>
        <v>0</v>
      </c>
      <c r="F82">
        <f t="shared" si="36"/>
        <v>0</v>
      </c>
      <c r="G82">
        <f t="shared" si="36"/>
        <v>0</v>
      </c>
      <c r="H82">
        <f t="shared" si="36"/>
        <v>0</v>
      </c>
      <c r="I82">
        <f t="shared" si="36"/>
        <v>0</v>
      </c>
    </row>
    <row r="83" spans="1:14">
      <c r="A83">
        <v>34</v>
      </c>
      <c r="B83">
        <f t="shared" ref="B83:I83" si="37">(PI()*(B36/2)^2)/10000</f>
        <v>0</v>
      </c>
      <c r="C83">
        <f t="shared" si="37"/>
        <v>0</v>
      </c>
      <c r="D83">
        <f t="shared" si="37"/>
        <v>0</v>
      </c>
      <c r="E83">
        <f t="shared" si="37"/>
        <v>0</v>
      </c>
      <c r="F83">
        <f t="shared" si="37"/>
        <v>0</v>
      </c>
      <c r="G83">
        <f t="shared" si="37"/>
        <v>0</v>
      </c>
      <c r="H83">
        <f t="shared" si="37"/>
        <v>0</v>
      </c>
      <c r="I83">
        <f t="shared" si="37"/>
        <v>0</v>
      </c>
    </row>
    <row r="84" spans="1:14">
      <c r="A84">
        <v>35</v>
      </c>
      <c r="B84">
        <f t="shared" ref="B84:I84" si="38">(PI()*(B37/2)^2)/10000</f>
        <v>0</v>
      </c>
      <c r="C84">
        <f t="shared" si="38"/>
        <v>0</v>
      </c>
      <c r="D84">
        <f t="shared" si="38"/>
        <v>0</v>
      </c>
      <c r="E84">
        <f t="shared" si="38"/>
        <v>0</v>
      </c>
      <c r="F84">
        <f t="shared" si="38"/>
        <v>0</v>
      </c>
      <c r="G84">
        <f t="shared" si="38"/>
        <v>0</v>
      </c>
      <c r="H84">
        <f t="shared" si="38"/>
        <v>0</v>
      </c>
      <c r="I84">
        <f t="shared" si="38"/>
        <v>0</v>
      </c>
    </row>
    <row r="85" spans="1:14">
      <c r="A85">
        <v>36</v>
      </c>
      <c r="B85">
        <f t="shared" ref="B85:I85" si="39">(PI()*(B38/2)^2)/10000</f>
        <v>0</v>
      </c>
      <c r="C85">
        <f t="shared" si="39"/>
        <v>0</v>
      </c>
      <c r="D85">
        <f t="shared" si="39"/>
        <v>0</v>
      </c>
      <c r="E85">
        <f t="shared" si="39"/>
        <v>0</v>
      </c>
      <c r="F85">
        <f t="shared" si="39"/>
        <v>0</v>
      </c>
      <c r="G85">
        <f t="shared" si="39"/>
        <v>0</v>
      </c>
      <c r="H85">
        <f t="shared" si="39"/>
        <v>0</v>
      </c>
      <c r="I85">
        <f t="shared" si="39"/>
        <v>0</v>
      </c>
    </row>
    <row r="86" spans="1:14">
      <c r="A86">
        <v>37</v>
      </c>
      <c r="B86">
        <f t="shared" ref="B86:I86" si="40">(PI()*(B39/2)^2)/10000</f>
        <v>0</v>
      </c>
      <c r="C86">
        <f t="shared" si="40"/>
        <v>0</v>
      </c>
      <c r="D86">
        <f t="shared" si="40"/>
        <v>0</v>
      </c>
      <c r="E86">
        <f t="shared" si="40"/>
        <v>0</v>
      </c>
      <c r="F86">
        <f t="shared" si="40"/>
        <v>0</v>
      </c>
      <c r="G86">
        <f t="shared" si="40"/>
        <v>0</v>
      </c>
      <c r="H86">
        <f t="shared" si="40"/>
        <v>0</v>
      </c>
      <c r="I86">
        <f t="shared" si="40"/>
        <v>0</v>
      </c>
    </row>
    <row r="87" spans="1:14">
      <c r="A87">
        <v>38</v>
      </c>
      <c r="B87">
        <f t="shared" ref="B87:I87" si="41">(PI()*(B40/2)^2)/10000</f>
        <v>0</v>
      </c>
      <c r="C87">
        <f t="shared" si="41"/>
        <v>0</v>
      </c>
      <c r="D87">
        <f t="shared" si="41"/>
        <v>0</v>
      </c>
      <c r="E87">
        <f t="shared" si="41"/>
        <v>0</v>
      </c>
      <c r="F87">
        <f t="shared" si="41"/>
        <v>0</v>
      </c>
      <c r="G87">
        <f t="shared" si="41"/>
        <v>0</v>
      </c>
      <c r="H87">
        <f t="shared" si="41"/>
        <v>0</v>
      </c>
      <c r="I87">
        <f t="shared" si="41"/>
        <v>0</v>
      </c>
    </row>
    <row r="88" spans="1:14">
      <c r="A88">
        <v>39</v>
      </c>
      <c r="B88">
        <f t="shared" ref="B88:I88" si="42">(PI()*(B41/2)^2)/10000</f>
        <v>0</v>
      </c>
      <c r="C88">
        <f t="shared" si="42"/>
        <v>0</v>
      </c>
      <c r="D88">
        <f t="shared" si="42"/>
        <v>0</v>
      </c>
      <c r="E88">
        <f t="shared" si="42"/>
        <v>0</v>
      </c>
      <c r="F88">
        <f t="shared" si="42"/>
        <v>0</v>
      </c>
      <c r="G88">
        <f t="shared" si="42"/>
        <v>0</v>
      </c>
      <c r="H88">
        <f t="shared" si="42"/>
        <v>0</v>
      </c>
      <c r="I88">
        <f t="shared" si="42"/>
        <v>0</v>
      </c>
    </row>
    <row r="89" spans="1:14">
      <c r="A89">
        <v>40</v>
      </c>
      <c r="B89">
        <f t="shared" ref="B89:I89" si="43">(PI()*(B42/2)^2)/10000</f>
        <v>0</v>
      </c>
      <c r="C89">
        <f t="shared" si="43"/>
        <v>0</v>
      </c>
      <c r="D89">
        <f t="shared" si="43"/>
        <v>0</v>
      </c>
      <c r="E89">
        <f t="shared" si="43"/>
        <v>0</v>
      </c>
      <c r="F89">
        <f t="shared" si="43"/>
        <v>0</v>
      </c>
      <c r="G89">
        <f t="shared" si="43"/>
        <v>0</v>
      </c>
      <c r="H89">
        <f t="shared" si="43"/>
        <v>0</v>
      </c>
      <c r="I89">
        <f t="shared" si="43"/>
        <v>0</v>
      </c>
    </row>
    <row r="91" spans="1:14">
      <c r="N91" s="1" t="s">
        <v>46</v>
      </c>
    </row>
    <row r="92" spans="1:14">
      <c r="A92" t="s">
        <v>47</v>
      </c>
      <c r="B92">
        <f t="shared" ref="B92:I92" si="44">SUM(B50:B69)</f>
        <v>5.2471665898420126</v>
      </c>
      <c r="C92">
        <f t="shared" si="44"/>
        <v>5.3503058620575281</v>
      </c>
      <c r="D92">
        <f t="shared" si="44"/>
        <v>0</v>
      </c>
      <c r="E92">
        <f t="shared" si="44"/>
        <v>1.7309390123116364</v>
      </c>
      <c r="F92">
        <f t="shared" si="44"/>
        <v>0</v>
      </c>
      <c r="G92">
        <f t="shared" si="44"/>
        <v>0</v>
      </c>
      <c r="H92">
        <f t="shared" si="44"/>
        <v>0</v>
      </c>
      <c r="I92">
        <f t="shared" si="44"/>
        <v>0</v>
      </c>
      <c r="N92">
        <f>SUM(B92:K92)</f>
        <v>12.328411464211179</v>
      </c>
    </row>
    <row r="93" spans="1:14">
      <c r="A93" t="s">
        <v>48</v>
      </c>
      <c r="B93">
        <f>B92/$J$1</f>
        <v>26.23583294921006</v>
      </c>
      <c r="C93">
        <f t="shared" ref="C93:I93" si="45">C92/$J$1</f>
        <v>26.751529310287641</v>
      </c>
      <c r="D93">
        <f t="shared" si="45"/>
        <v>0</v>
      </c>
      <c r="E93">
        <f t="shared" si="45"/>
        <v>8.654695061558181</v>
      </c>
      <c r="F93">
        <f t="shared" si="45"/>
        <v>0</v>
      </c>
      <c r="G93">
        <f t="shared" si="45"/>
        <v>0</v>
      </c>
      <c r="H93">
        <f t="shared" si="45"/>
        <v>0</v>
      </c>
      <c r="I93">
        <f t="shared" si="45"/>
        <v>0</v>
      </c>
      <c r="N93">
        <f>SUM(B93:K93)</f>
        <v>61.64205732105588</v>
      </c>
    </row>
    <row r="95" spans="1:14">
      <c r="B95" s="1" t="s">
        <v>173</v>
      </c>
    </row>
    <row r="96" spans="1:14">
      <c r="B96" s="1" t="s">
        <v>174</v>
      </c>
    </row>
    <row r="97" spans="1:3">
      <c r="B97" s="44"/>
    </row>
    <row r="98" spans="1:3">
      <c r="B98" s="44" t="s">
        <v>175</v>
      </c>
      <c r="C98" s="44" t="s">
        <v>79</v>
      </c>
    </row>
    <row r="99" spans="1:3">
      <c r="A99" s="102" t="s">
        <v>176</v>
      </c>
      <c r="B99">
        <v>0.1</v>
      </c>
      <c r="C99">
        <f t="array" ref="C99:C105">FREQUENCY(B3:I42,B99:B105)</f>
        <v>299</v>
      </c>
    </row>
    <row r="100" spans="1:3">
      <c r="A100" s="102" t="s">
        <v>177</v>
      </c>
      <c r="B100">
        <v>50</v>
      </c>
      <c r="C100">
        <v>0</v>
      </c>
    </row>
    <row r="101" spans="1:3">
      <c r="A101" s="102" t="s">
        <v>178</v>
      </c>
      <c r="B101">
        <v>75</v>
      </c>
      <c r="C101">
        <v>13</v>
      </c>
    </row>
    <row r="102" spans="1:3">
      <c r="A102" s="102" t="s">
        <v>179</v>
      </c>
      <c r="B102">
        <v>100</v>
      </c>
      <c r="C102">
        <v>5</v>
      </c>
    </row>
    <row r="103" spans="1:3">
      <c r="A103" s="102" t="s">
        <v>180</v>
      </c>
      <c r="B103">
        <v>150</v>
      </c>
      <c r="C103">
        <v>1</v>
      </c>
    </row>
    <row r="104" spans="1:3">
      <c r="A104" s="102" t="s">
        <v>181</v>
      </c>
      <c r="B104">
        <v>200</v>
      </c>
      <c r="C104">
        <v>1</v>
      </c>
    </row>
    <row r="105" spans="1:3">
      <c r="A105" s="102" t="s">
        <v>182</v>
      </c>
      <c r="B105">
        <v>300</v>
      </c>
      <c r="C105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E5" sqref="E5"/>
    </sheetView>
  </sheetViews>
  <sheetFormatPr defaultRowHeight="12.75"/>
  <sheetData>
    <row r="1" spans="1:11">
      <c r="A1" s="2" t="s">
        <v>39</v>
      </c>
      <c r="B1" s="2"/>
      <c r="C1" s="2"/>
      <c r="D1" s="2"/>
      <c r="E1" s="2"/>
      <c r="F1" s="2"/>
      <c r="G1" s="2"/>
      <c r="H1" s="2"/>
    </row>
    <row r="2" spans="1:11">
      <c r="A2" s="21" t="s">
        <v>25</v>
      </c>
      <c r="B2" s="19" t="s">
        <v>0</v>
      </c>
      <c r="C2" s="24" t="s">
        <v>8</v>
      </c>
      <c r="D2" s="24" t="s">
        <v>1</v>
      </c>
      <c r="E2" s="24" t="s">
        <v>125</v>
      </c>
      <c r="F2" s="24" t="s">
        <v>9</v>
      </c>
      <c r="G2" s="24" t="s">
        <v>10</v>
      </c>
      <c r="H2" s="20" t="s">
        <v>2</v>
      </c>
    </row>
    <row r="3" spans="1:11">
      <c r="A3" s="22" t="s">
        <v>35</v>
      </c>
      <c r="B3">
        <f>'raw understory -saplings'!B17</f>
        <v>0</v>
      </c>
      <c r="C3">
        <f>'raw understory -saplings'!C17</f>
        <v>0</v>
      </c>
      <c r="D3">
        <f>'raw understory -saplings'!D17</f>
        <v>0</v>
      </c>
      <c r="E3">
        <f>'raw understory -saplings'!E17</f>
        <v>0</v>
      </c>
      <c r="F3">
        <f>'raw understory -saplings'!F17</f>
        <v>0</v>
      </c>
      <c r="G3">
        <f>'raw understory -saplings'!G17</f>
        <v>0</v>
      </c>
      <c r="H3">
        <f>'raw understory -saplings'!H17</f>
        <v>0</v>
      </c>
    </row>
    <row r="4" spans="1:11">
      <c r="A4" s="22" t="s">
        <v>38</v>
      </c>
      <c r="B4">
        <f>'raw understory -saplings'!B18</f>
        <v>0</v>
      </c>
      <c r="C4">
        <f>'raw understory -saplings'!C18</f>
        <v>1</v>
      </c>
      <c r="D4">
        <f>'raw understory -saplings'!D18</f>
        <v>0</v>
      </c>
      <c r="E4">
        <f>'raw understory -saplings'!E18</f>
        <v>0</v>
      </c>
      <c r="F4">
        <f>'raw understory -saplings'!F18</f>
        <v>0</v>
      </c>
      <c r="G4">
        <f>'raw understory -saplings'!G18</f>
        <v>0</v>
      </c>
      <c r="H4">
        <f>'raw understory -saplings'!H18</f>
        <v>0</v>
      </c>
    </row>
    <row r="5" spans="1:11">
      <c r="A5" s="22" t="s">
        <v>36</v>
      </c>
      <c r="B5">
        <f>'raw understory -saplings'!B19</f>
        <v>0</v>
      </c>
      <c r="C5">
        <f>'raw understory -saplings'!C19</f>
        <v>1</v>
      </c>
      <c r="D5">
        <f>'raw understory -saplings'!D19</f>
        <v>0</v>
      </c>
      <c r="E5">
        <f>'raw understory -saplings'!E19</f>
        <v>2</v>
      </c>
      <c r="F5">
        <f>'raw understory -saplings'!F19</f>
        <v>0</v>
      </c>
      <c r="G5">
        <f>'raw understory -saplings'!G19</f>
        <v>0</v>
      </c>
      <c r="H5">
        <f>'raw understory -saplings'!H19</f>
        <v>0</v>
      </c>
    </row>
    <row r="6" spans="1:11">
      <c r="A6" s="22" t="s">
        <v>37</v>
      </c>
      <c r="B6">
        <f>'raw understory -saplings'!B20</f>
        <v>0</v>
      </c>
      <c r="C6">
        <f>'raw understory -saplings'!C20</f>
        <v>1</v>
      </c>
      <c r="D6">
        <f>'raw understory -saplings'!D20</f>
        <v>0</v>
      </c>
      <c r="E6">
        <f>'raw understory -saplings'!E20</f>
        <v>0</v>
      </c>
      <c r="F6">
        <f>'raw understory -saplings'!F20</f>
        <v>0</v>
      </c>
      <c r="G6">
        <f>'raw understory -saplings'!G20</f>
        <v>0</v>
      </c>
      <c r="H6">
        <f>'raw understory -saplings'!H20</f>
        <v>0</v>
      </c>
    </row>
    <row r="7" spans="1:11" ht="13.5" thickBot="1">
      <c r="A7" s="22"/>
      <c r="J7" s="19" t="s">
        <v>79</v>
      </c>
      <c r="K7" s="41" t="s">
        <v>80</v>
      </c>
    </row>
    <row r="8" spans="1:11" ht="14.25" thickTop="1" thickBot="1">
      <c r="A8" s="23" t="s">
        <v>85</v>
      </c>
      <c r="B8">
        <f>SUM(B3:B6)</f>
        <v>0</v>
      </c>
      <c r="C8">
        <f t="shared" ref="C8:H8" si="0">SUM(C3:C6)</f>
        <v>3</v>
      </c>
      <c r="D8">
        <f t="shared" si="0"/>
        <v>0</v>
      </c>
      <c r="E8">
        <f t="shared" si="0"/>
        <v>2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5</v>
      </c>
      <c r="K8" s="97">
        <f>(J8/197.6)*10000</f>
        <v>253.03643724696354</v>
      </c>
    </row>
    <row r="9" spans="1:11" ht="13.5" thickTop="1"/>
    <row r="10" spans="1:11">
      <c r="A10" s="14" t="s">
        <v>126</v>
      </c>
    </row>
    <row r="13" spans="1:11">
      <c r="F13" s="98" t="s">
        <v>166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1"/>
  <sheetViews>
    <sheetView workbookViewId="0">
      <selection activeCell="L15" sqref="L15"/>
    </sheetView>
  </sheetViews>
  <sheetFormatPr defaultRowHeight="12.75"/>
  <cols>
    <col min="1" max="1" width="8.85546875" customWidth="1"/>
    <col min="2" max="9" width="9.7109375" customWidth="1"/>
  </cols>
  <sheetData>
    <row r="1" spans="1:10">
      <c r="A1" s="1" t="s">
        <v>192</v>
      </c>
    </row>
    <row r="2" spans="1:10">
      <c r="A2" s="1" t="s">
        <v>145</v>
      </c>
      <c r="C2" s="44" t="s">
        <v>196</v>
      </c>
    </row>
    <row r="4" spans="1:10" ht="15.75">
      <c r="A4" s="93" t="s">
        <v>102</v>
      </c>
      <c r="B4" s="4"/>
      <c r="C4" s="4"/>
      <c r="D4" s="4"/>
      <c r="E4" s="4"/>
      <c r="F4" s="4"/>
      <c r="G4" s="4"/>
      <c r="H4" s="4"/>
    </row>
    <row r="5" spans="1:10" ht="13.5" thickBot="1">
      <c r="A5" s="6"/>
      <c r="B5" s="37" t="s">
        <v>53</v>
      </c>
      <c r="C5" s="37" t="s">
        <v>54</v>
      </c>
      <c r="D5" s="37" t="s">
        <v>55</v>
      </c>
      <c r="E5" s="37" t="s">
        <v>124</v>
      </c>
      <c r="F5" s="37" t="s">
        <v>56</v>
      </c>
      <c r="G5" s="37" t="s">
        <v>57</v>
      </c>
      <c r="H5" s="37" t="s">
        <v>58</v>
      </c>
      <c r="I5" s="108" t="s">
        <v>184</v>
      </c>
    </row>
    <row r="6" spans="1:10" ht="13.5" thickTop="1">
      <c r="A6" s="36" t="s">
        <v>59</v>
      </c>
      <c r="B6" s="66"/>
      <c r="C6" s="67">
        <v>2</v>
      </c>
      <c r="D6" s="67"/>
      <c r="E6" s="67">
        <v>3</v>
      </c>
      <c r="F6" s="67"/>
      <c r="G6" s="67"/>
      <c r="H6" s="67"/>
      <c r="I6" s="124"/>
    </row>
    <row r="7" spans="1:10">
      <c r="A7" s="36" t="s">
        <v>60</v>
      </c>
      <c r="B7" s="69"/>
      <c r="C7" s="70">
        <v>5</v>
      </c>
      <c r="D7" s="70"/>
      <c r="E7" s="70">
        <v>1</v>
      </c>
      <c r="F7" s="70"/>
      <c r="G7" s="70"/>
      <c r="H7" s="70"/>
      <c r="I7" s="61"/>
      <c r="J7" s="31" t="s">
        <v>115</v>
      </c>
    </row>
    <row r="8" spans="1:10">
      <c r="A8" s="36" t="s">
        <v>61</v>
      </c>
      <c r="B8" s="69"/>
      <c r="C8" s="70">
        <v>4</v>
      </c>
      <c r="D8" s="70"/>
      <c r="E8" s="70">
        <v>1</v>
      </c>
      <c r="F8" s="70"/>
      <c r="G8" s="70"/>
      <c r="H8" s="70"/>
      <c r="I8" s="61"/>
    </row>
    <row r="9" spans="1:10" ht="13.5" thickBot="1">
      <c r="A9" s="36" t="s">
        <v>62</v>
      </c>
      <c r="B9" s="72"/>
      <c r="C9" s="73"/>
      <c r="D9" s="73"/>
      <c r="E9" s="73"/>
      <c r="F9" s="73"/>
      <c r="G9" s="73"/>
      <c r="H9" s="73"/>
      <c r="I9" s="125"/>
    </row>
    <row r="10" spans="1:10" ht="13.5" thickTop="1"/>
    <row r="11" spans="1:10" ht="15.75">
      <c r="A11" s="93" t="s">
        <v>164</v>
      </c>
      <c r="B11" s="4"/>
      <c r="C11" s="4"/>
      <c r="D11" s="4"/>
      <c r="E11" s="4"/>
      <c r="F11" s="4"/>
      <c r="G11" s="4"/>
      <c r="H11" s="4"/>
      <c r="I11" s="4"/>
    </row>
    <row r="12" spans="1:10" ht="13.5" thickBot="1">
      <c r="A12" s="6" t="s">
        <v>40</v>
      </c>
      <c r="B12" s="37" t="s">
        <v>53</v>
      </c>
      <c r="C12" s="37" t="s">
        <v>54</v>
      </c>
      <c r="D12" s="37" t="s">
        <v>55</v>
      </c>
      <c r="E12" s="37" t="s">
        <v>124</v>
      </c>
      <c r="F12" s="37" t="s">
        <v>56</v>
      </c>
      <c r="G12" s="37" t="s">
        <v>57</v>
      </c>
      <c r="H12" s="37" t="s">
        <v>58</v>
      </c>
      <c r="I12" s="47" t="s">
        <v>184</v>
      </c>
    </row>
    <row r="13" spans="1:10" ht="13.5" thickTop="1">
      <c r="A13" s="36">
        <v>1</v>
      </c>
      <c r="B13" s="80"/>
      <c r="C13" s="81">
        <v>94</v>
      </c>
      <c r="D13" s="81"/>
      <c r="E13" s="81"/>
      <c r="F13" s="81"/>
      <c r="G13" s="81"/>
      <c r="H13" s="88"/>
      <c r="I13" s="89"/>
    </row>
    <row r="14" spans="1:10">
      <c r="A14" s="36">
        <v>2</v>
      </c>
      <c r="B14" s="83"/>
      <c r="C14" s="70"/>
      <c r="D14" s="70"/>
      <c r="E14" s="70">
        <v>62</v>
      </c>
      <c r="F14" s="70"/>
      <c r="G14" s="70"/>
      <c r="H14" s="90"/>
      <c r="I14" s="91"/>
    </row>
    <row r="15" spans="1:10">
      <c r="A15" s="36">
        <v>3</v>
      </c>
      <c r="B15" s="83"/>
      <c r="C15" s="70"/>
      <c r="D15" s="70"/>
      <c r="E15" s="70">
        <v>67</v>
      </c>
      <c r="F15" s="70"/>
      <c r="G15" s="70"/>
      <c r="H15" s="90"/>
      <c r="I15" s="91"/>
    </row>
    <row r="16" spans="1:10">
      <c r="A16" s="36">
        <v>4</v>
      </c>
      <c r="B16" s="83"/>
      <c r="C16" s="70"/>
      <c r="D16" s="70"/>
      <c r="E16" s="70">
        <v>57</v>
      </c>
      <c r="F16" s="70"/>
      <c r="G16" s="70"/>
      <c r="H16" s="90"/>
      <c r="I16" s="91"/>
    </row>
    <row r="17" spans="1:10">
      <c r="A17" s="36">
        <v>5</v>
      </c>
      <c r="B17" s="83"/>
      <c r="C17" s="70"/>
      <c r="D17" s="70"/>
      <c r="E17" s="70">
        <v>57</v>
      </c>
      <c r="F17" s="70"/>
      <c r="G17" s="70"/>
      <c r="H17" s="90"/>
      <c r="I17" s="91"/>
    </row>
    <row r="18" spans="1:10">
      <c r="A18" s="36">
        <v>6</v>
      </c>
      <c r="B18" s="83"/>
      <c r="C18" s="70"/>
      <c r="D18" s="70"/>
      <c r="E18" s="70">
        <v>58</v>
      </c>
      <c r="F18" s="70"/>
      <c r="G18" s="70"/>
      <c r="H18" s="90"/>
      <c r="I18" s="91"/>
    </row>
    <row r="19" spans="1:10">
      <c r="A19" s="36">
        <v>7</v>
      </c>
      <c r="B19" s="83"/>
      <c r="C19" s="70">
        <v>60</v>
      </c>
      <c r="D19" s="70"/>
      <c r="E19" s="70"/>
      <c r="F19" s="70"/>
      <c r="G19" s="70"/>
      <c r="H19" s="90"/>
      <c r="I19" s="91"/>
      <c r="J19" s="35" t="s">
        <v>116</v>
      </c>
    </row>
    <row r="20" spans="1:10">
      <c r="A20" s="36">
        <v>8</v>
      </c>
      <c r="B20" s="83"/>
      <c r="C20" s="70">
        <v>56</v>
      </c>
      <c r="D20" s="70"/>
      <c r="E20" s="70"/>
      <c r="F20" s="70"/>
      <c r="G20" s="70"/>
      <c r="H20" s="90"/>
      <c r="I20" s="91"/>
    </row>
    <row r="21" spans="1:10">
      <c r="A21" s="36">
        <v>9</v>
      </c>
      <c r="B21" s="83"/>
      <c r="C21" s="70">
        <v>58</v>
      </c>
      <c r="D21" s="70"/>
      <c r="E21" s="70"/>
      <c r="F21" s="70"/>
      <c r="G21" s="70"/>
      <c r="H21" s="90"/>
      <c r="I21" s="91"/>
    </row>
    <row r="22" spans="1:10">
      <c r="A22" s="36">
        <v>10</v>
      </c>
      <c r="B22" s="83"/>
      <c r="C22" s="70">
        <v>53</v>
      </c>
      <c r="D22" s="70"/>
      <c r="E22" s="70"/>
      <c r="F22" s="70"/>
      <c r="G22" s="70"/>
      <c r="H22" s="90"/>
      <c r="I22" s="91"/>
    </row>
    <row r="23" spans="1:10">
      <c r="A23" s="36">
        <v>11</v>
      </c>
      <c r="B23" s="83"/>
      <c r="C23" s="70">
        <v>94</v>
      </c>
      <c r="D23" s="70"/>
      <c r="E23" s="70"/>
      <c r="F23" s="70"/>
      <c r="G23" s="70"/>
      <c r="H23" s="90"/>
      <c r="I23" s="91"/>
    </row>
    <row r="24" spans="1:10">
      <c r="A24" s="36">
        <v>12</v>
      </c>
      <c r="B24" s="83"/>
      <c r="C24" s="70">
        <v>91.4</v>
      </c>
      <c r="D24" s="70"/>
      <c r="E24" s="70"/>
      <c r="F24" s="70"/>
      <c r="G24" s="70"/>
      <c r="H24" s="90"/>
      <c r="I24" s="91"/>
    </row>
    <row r="25" spans="1:10">
      <c r="A25" s="36">
        <v>13</v>
      </c>
      <c r="B25" s="83"/>
      <c r="C25" s="70">
        <v>61</v>
      </c>
      <c r="D25" s="70"/>
      <c r="E25" s="70"/>
      <c r="F25" s="70"/>
      <c r="G25" s="70"/>
      <c r="H25" s="90"/>
      <c r="I25" s="91"/>
    </row>
    <row r="26" spans="1:10">
      <c r="A26" s="36">
        <v>14</v>
      </c>
      <c r="B26" s="83"/>
      <c r="C26" s="70"/>
      <c r="D26" s="70"/>
      <c r="E26" s="70">
        <v>62</v>
      </c>
      <c r="F26" s="70"/>
      <c r="G26" s="70"/>
      <c r="H26" s="90"/>
      <c r="I26" s="91"/>
    </row>
    <row r="27" spans="1:10">
      <c r="A27" s="36">
        <v>15</v>
      </c>
      <c r="B27" s="83"/>
      <c r="C27" s="70">
        <v>53</v>
      </c>
      <c r="D27" s="70"/>
      <c r="E27" s="70"/>
      <c r="F27" s="70"/>
      <c r="G27" s="70"/>
      <c r="H27" s="90"/>
      <c r="I27" s="91"/>
    </row>
    <row r="28" spans="1:10">
      <c r="A28" s="36">
        <v>16</v>
      </c>
      <c r="B28" s="83"/>
      <c r="C28" s="70">
        <v>88.5</v>
      </c>
      <c r="D28" s="70"/>
      <c r="E28" s="70"/>
      <c r="F28" s="70"/>
      <c r="G28" s="70"/>
      <c r="H28" s="90"/>
      <c r="I28" s="91"/>
    </row>
    <row r="29" spans="1:10">
      <c r="A29" s="94">
        <v>17</v>
      </c>
      <c r="B29" s="83"/>
      <c r="C29" s="141">
        <v>101</v>
      </c>
      <c r="D29" s="70"/>
      <c r="E29" s="70"/>
      <c r="F29" s="70"/>
      <c r="G29" s="70"/>
      <c r="H29" s="70"/>
      <c r="I29" s="84"/>
      <c r="J29" s="44" t="s">
        <v>250</v>
      </c>
    </row>
    <row r="30" spans="1:10">
      <c r="A30" s="94">
        <v>18</v>
      </c>
      <c r="B30" s="83">
        <v>203</v>
      </c>
      <c r="C30" s="70"/>
      <c r="D30" s="70"/>
      <c r="E30" s="70"/>
      <c r="F30" s="70"/>
      <c r="G30" s="70"/>
      <c r="H30" s="70"/>
      <c r="I30" s="84"/>
      <c r="J30" s="44" t="s">
        <v>251</v>
      </c>
    </row>
    <row r="31" spans="1:10">
      <c r="A31" s="94">
        <v>19</v>
      </c>
      <c r="B31" s="83"/>
      <c r="C31" s="70">
        <v>68</v>
      </c>
      <c r="D31" s="70"/>
      <c r="E31" s="70"/>
      <c r="F31" s="70"/>
      <c r="G31" s="70"/>
      <c r="H31" s="70"/>
      <c r="I31" s="84"/>
    </row>
    <row r="32" spans="1:10">
      <c r="A32" s="94">
        <v>20</v>
      </c>
      <c r="B32" s="83">
        <v>160</v>
      </c>
      <c r="C32" s="70"/>
      <c r="D32" s="70"/>
      <c r="E32" s="70"/>
      <c r="F32" s="70"/>
      <c r="G32" s="70"/>
      <c r="H32" s="70"/>
      <c r="I32" s="84"/>
    </row>
    <row r="33" spans="1:9">
      <c r="A33" s="94">
        <v>21</v>
      </c>
      <c r="B33" s="83"/>
      <c r="C33" s="70">
        <v>91</v>
      </c>
      <c r="D33" s="70"/>
      <c r="E33" s="70"/>
      <c r="F33" s="70"/>
      <c r="G33" s="70"/>
      <c r="H33" s="70"/>
      <c r="I33" s="84"/>
    </row>
    <row r="34" spans="1:9">
      <c r="A34" s="94">
        <v>22</v>
      </c>
      <c r="B34" s="83"/>
      <c r="C34" s="70"/>
      <c r="D34" s="70"/>
      <c r="E34" s="70"/>
      <c r="F34" s="70"/>
      <c r="G34" s="70"/>
      <c r="H34" s="70"/>
      <c r="I34" s="84"/>
    </row>
    <row r="35" spans="1:9">
      <c r="A35" s="95">
        <v>23</v>
      </c>
      <c r="B35" s="83"/>
      <c r="C35" s="70"/>
      <c r="D35" s="70"/>
      <c r="E35" s="70"/>
      <c r="F35" s="70"/>
      <c r="G35" s="70"/>
      <c r="H35" s="70"/>
      <c r="I35" s="84"/>
    </row>
    <row r="36" spans="1:9">
      <c r="A36" s="94">
        <v>24</v>
      </c>
      <c r="B36" s="83"/>
      <c r="C36" s="70"/>
      <c r="D36" s="70"/>
      <c r="E36" s="70"/>
      <c r="F36" s="70"/>
      <c r="G36" s="70"/>
      <c r="H36" s="70"/>
      <c r="I36" s="84"/>
    </row>
    <row r="37" spans="1:9">
      <c r="A37" s="95">
        <v>25</v>
      </c>
      <c r="B37" s="83"/>
      <c r="C37" s="70"/>
      <c r="D37" s="70"/>
      <c r="E37" s="70"/>
      <c r="F37" s="70"/>
      <c r="G37" s="70"/>
      <c r="H37" s="70"/>
      <c r="I37" s="84"/>
    </row>
    <row r="38" spans="1:9">
      <c r="A38" s="94">
        <v>26</v>
      </c>
      <c r="B38" s="83"/>
      <c r="C38" s="70"/>
      <c r="D38" s="70"/>
      <c r="E38" s="70"/>
      <c r="F38" s="92"/>
      <c r="G38" s="70"/>
      <c r="H38" s="70"/>
      <c r="I38" s="84"/>
    </row>
    <row r="39" spans="1:9">
      <c r="A39" s="94">
        <v>27</v>
      </c>
      <c r="B39" s="83"/>
      <c r="C39" s="70"/>
      <c r="D39" s="70"/>
      <c r="E39" s="70"/>
      <c r="F39" s="70"/>
      <c r="G39" s="70"/>
      <c r="H39" s="70"/>
      <c r="I39" s="84"/>
    </row>
    <row r="40" spans="1:9">
      <c r="A40" s="95">
        <v>28</v>
      </c>
      <c r="B40" s="83"/>
      <c r="C40" s="70"/>
      <c r="D40" s="70"/>
      <c r="E40" s="70"/>
      <c r="F40" s="70"/>
      <c r="G40" s="70"/>
      <c r="H40" s="70"/>
      <c r="I40" s="84"/>
    </row>
    <row r="41" spans="1:9">
      <c r="A41" s="94">
        <v>29</v>
      </c>
      <c r="B41" s="83"/>
      <c r="C41" s="70"/>
      <c r="D41" s="70"/>
      <c r="E41" s="70"/>
      <c r="F41" s="70"/>
      <c r="G41" s="70"/>
      <c r="H41" s="70"/>
      <c r="I41" s="84"/>
    </row>
    <row r="42" spans="1:9">
      <c r="A42" s="95">
        <v>30</v>
      </c>
      <c r="B42" s="83"/>
      <c r="C42" s="70"/>
      <c r="D42" s="70"/>
      <c r="E42" s="70"/>
      <c r="F42" s="70"/>
      <c r="G42" s="70"/>
      <c r="H42" s="70"/>
      <c r="I42" s="84"/>
    </row>
    <row r="43" spans="1:9">
      <c r="A43" s="94">
        <v>31</v>
      </c>
      <c r="B43" s="83"/>
      <c r="C43" s="70"/>
      <c r="D43" s="70"/>
      <c r="E43" s="70"/>
      <c r="F43" s="70"/>
      <c r="G43" s="70"/>
      <c r="H43" s="70"/>
      <c r="I43" s="84"/>
    </row>
    <row r="44" spans="1:9">
      <c r="A44" s="94">
        <v>32</v>
      </c>
      <c r="B44" s="83"/>
      <c r="C44" s="70"/>
      <c r="D44" s="70"/>
      <c r="E44" s="70"/>
      <c r="F44" s="70"/>
      <c r="G44" s="70"/>
      <c r="H44" s="70"/>
      <c r="I44" s="84"/>
    </row>
    <row r="45" spans="1:9">
      <c r="A45" s="95">
        <v>33</v>
      </c>
      <c r="B45" s="83"/>
      <c r="C45" s="70"/>
      <c r="D45" s="70"/>
      <c r="E45" s="70"/>
      <c r="F45" s="70"/>
      <c r="G45" s="70"/>
      <c r="H45" s="70"/>
      <c r="I45" s="84"/>
    </row>
    <row r="46" spans="1:9">
      <c r="A46" s="94">
        <v>34</v>
      </c>
      <c r="B46" s="83"/>
      <c r="C46" s="70"/>
      <c r="D46" s="70"/>
      <c r="E46" s="70"/>
      <c r="F46" s="70"/>
      <c r="G46" s="70"/>
      <c r="H46" s="70"/>
      <c r="I46" s="84"/>
    </row>
    <row r="47" spans="1:9">
      <c r="A47" s="95">
        <v>35</v>
      </c>
      <c r="B47" s="83"/>
      <c r="C47" s="70"/>
      <c r="D47" s="70"/>
      <c r="E47" s="70"/>
      <c r="F47" s="70"/>
      <c r="G47" s="70"/>
      <c r="H47" s="70"/>
      <c r="I47" s="84"/>
    </row>
    <row r="48" spans="1:9">
      <c r="A48" s="94">
        <v>36</v>
      </c>
      <c r="B48" s="83"/>
      <c r="C48" s="70"/>
      <c r="D48" s="70"/>
      <c r="E48" s="70"/>
      <c r="F48" s="70"/>
      <c r="G48" s="70"/>
      <c r="H48" s="70"/>
      <c r="I48" s="84"/>
    </row>
    <row r="49" spans="1:9">
      <c r="A49" s="94">
        <v>37</v>
      </c>
      <c r="B49" s="83"/>
      <c r="C49" s="70"/>
      <c r="D49" s="70"/>
      <c r="E49" s="70"/>
      <c r="F49" s="70"/>
      <c r="G49" s="70"/>
      <c r="H49" s="70"/>
      <c r="I49" s="84"/>
    </row>
    <row r="50" spans="1:9">
      <c r="A50" s="95">
        <v>38</v>
      </c>
      <c r="B50" s="83"/>
      <c r="C50" s="70"/>
      <c r="D50" s="70"/>
      <c r="E50" s="70"/>
      <c r="F50" s="70"/>
      <c r="G50" s="70"/>
      <c r="H50" s="70"/>
      <c r="I50" s="84"/>
    </row>
    <row r="51" spans="1:9">
      <c r="A51" s="94">
        <v>39</v>
      </c>
      <c r="B51" s="83"/>
      <c r="C51" s="70"/>
      <c r="D51" s="70"/>
      <c r="E51" s="70"/>
      <c r="F51" s="70"/>
      <c r="G51" s="70"/>
      <c r="H51" s="70"/>
      <c r="I51" s="84"/>
    </row>
    <row r="52" spans="1:9" ht="13.5" thickBot="1">
      <c r="A52" s="95">
        <v>40</v>
      </c>
      <c r="B52" s="85"/>
      <c r="C52" s="86"/>
      <c r="D52" s="86"/>
      <c r="E52" s="86"/>
      <c r="F52" s="86"/>
      <c r="G52" s="86"/>
      <c r="H52" s="86"/>
      <c r="I52" s="87"/>
    </row>
    <row r="53" spans="1:9" ht="13.5" thickTop="1">
      <c r="A53" s="16"/>
    </row>
    <row r="54" spans="1:9">
      <c r="A54" s="16"/>
    </row>
    <row r="55" spans="1:9">
      <c r="A55" s="28"/>
    </row>
    <row r="56" spans="1:9">
      <c r="A56" s="16"/>
    </row>
    <row r="77" spans="1:5">
      <c r="A77" s="1"/>
      <c r="E77" s="1"/>
    </row>
    <row r="89" spans="1:5">
      <c r="A89" s="1"/>
    </row>
    <row r="96" spans="1:5">
      <c r="A96" s="1"/>
      <c r="E96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M19" sqref="M19"/>
    </sheetView>
  </sheetViews>
  <sheetFormatPr defaultRowHeight="12.75"/>
  <cols>
    <col min="1" max="1" width="8.42578125" customWidth="1"/>
    <col min="2" max="14" width="7.28515625" customWidth="1"/>
    <col min="15" max="15" width="10.140625" customWidth="1"/>
  </cols>
  <sheetData>
    <row r="1" spans="1:16">
      <c r="A1" s="1" t="s">
        <v>191</v>
      </c>
    </row>
    <row r="3" spans="1:16">
      <c r="A3" s="1"/>
      <c r="C3" s="5"/>
      <c r="D3" s="5"/>
    </row>
    <row r="4" spans="1:16">
      <c r="A4" s="1" t="s">
        <v>227</v>
      </c>
      <c r="C4" s="5"/>
      <c r="D4" s="5"/>
    </row>
    <row r="5" spans="1:16">
      <c r="A5" s="1"/>
      <c r="C5" s="5"/>
      <c r="D5" s="5"/>
    </row>
    <row r="6" spans="1:16" ht="18.75">
      <c r="A6" s="7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>
      <c r="A7" s="5"/>
      <c r="B7" s="5"/>
      <c r="C7" s="5"/>
      <c r="D7" s="126" t="s">
        <v>127</v>
      </c>
      <c r="E7" s="126"/>
      <c r="F7" s="126"/>
      <c r="G7" s="126"/>
      <c r="H7" s="126"/>
      <c r="I7" s="126"/>
      <c r="J7" s="126"/>
      <c r="K7" s="126"/>
    </row>
    <row r="8" spans="1:16" ht="13.5" thickBot="1">
      <c r="A8" s="6" t="s">
        <v>146</v>
      </c>
      <c r="B8" s="37" t="s">
        <v>64</v>
      </c>
      <c r="C8" s="37" t="s">
        <v>65</v>
      </c>
      <c r="D8" s="37" t="s">
        <v>66</v>
      </c>
      <c r="E8" s="37" t="s">
        <v>67</v>
      </c>
      <c r="F8" s="37" t="s">
        <v>68</v>
      </c>
      <c r="G8" s="37" t="s">
        <v>69</v>
      </c>
      <c r="H8" s="37" t="s">
        <v>70</v>
      </c>
      <c r="I8" s="37" t="s">
        <v>71</v>
      </c>
      <c r="J8" s="37" t="s">
        <v>72</v>
      </c>
      <c r="K8" s="37" t="s">
        <v>73</v>
      </c>
      <c r="L8" s="21" t="s">
        <v>108</v>
      </c>
      <c r="M8" s="21" t="s">
        <v>109</v>
      </c>
      <c r="N8" s="40" t="s">
        <v>110</v>
      </c>
      <c r="O8" s="21" t="s">
        <v>101</v>
      </c>
      <c r="P8" s="29"/>
    </row>
    <row r="9" spans="1:16" ht="13.5" thickTop="1">
      <c r="A9" s="36" t="s">
        <v>95</v>
      </c>
      <c r="B9" s="66"/>
      <c r="C9" s="67"/>
      <c r="D9" s="67"/>
      <c r="E9" s="67"/>
      <c r="F9" s="67"/>
      <c r="G9" s="67"/>
      <c r="H9" s="67"/>
      <c r="I9" s="67"/>
      <c r="J9" s="67">
        <v>30</v>
      </c>
      <c r="K9" s="67">
        <v>60</v>
      </c>
      <c r="L9" s="67">
        <v>10</v>
      </c>
      <c r="M9" s="67"/>
      <c r="N9" s="67"/>
      <c r="O9" s="68"/>
    </row>
    <row r="10" spans="1:16">
      <c r="A10" s="36" t="s">
        <v>96</v>
      </c>
      <c r="B10" s="69"/>
      <c r="C10" s="70">
        <v>5</v>
      </c>
      <c r="D10" s="70"/>
      <c r="E10" s="70"/>
      <c r="F10" s="70"/>
      <c r="G10" s="70"/>
      <c r="H10" s="70"/>
      <c r="I10" s="70">
        <v>80</v>
      </c>
      <c r="J10" s="70"/>
      <c r="K10" s="70">
        <v>15</v>
      </c>
      <c r="L10" s="70"/>
      <c r="M10" s="70"/>
      <c r="N10" s="70"/>
      <c r="O10" s="71"/>
    </row>
    <row r="11" spans="1:16">
      <c r="A11" s="36" t="s">
        <v>98</v>
      </c>
      <c r="B11" s="69"/>
      <c r="C11" s="70"/>
      <c r="D11" s="70"/>
      <c r="E11" s="70"/>
      <c r="F11" s="70"/>
      <c r="G11" s="70"/>
      <c r="H11" s="70"/>
      <c r="I11" s="70">
        <v>40</v>
      </c>
      <c r="J11" s="70"/>
      <c r="K11" s="70">
        <v>25</v>
      </c>
      <c r="L11" s="70">
        <v>10</v>
      </c>
      <c r="M11" s="70"/>
      <c r="N11" s="70"/>
      <c r="O11" s="71">
        <v>25</v>
      </c>
    </row>
    <row r="12" spans="1:16" ht="13.5" thickBot="1">
      <c r="A12" s="36" t="s">
        <v>97</v>
      </c>
      <c r="B12" s="72"/>
      <c r="C12" s="73"/>
      <c r="D12" s="73"/>
      <c r="E12" s="73"/>
      <c r="F12" s="73"/>
      <c r="G12" s="73"/>
      <c r="H12" s="73"/>
      <c r="I12" s="73">
        <v>50</v>
      </c>
      <c r="J12" s="73"/>
      <c r="K12" s="73">
        <v>50</v>
      </c>
      <c r="L12" s="73"/>
      <c r="M12" s="73"/>
      <c r="N12" s="73"/>
      <c r="O12" s="74"/>
    </row>
    <row r="13" spans="1:16" ht="13.5" thickTop="1">
      <c r="A13" s="8" t="s">
        <v>74</v>
      </c>
      <c r="B13" s="9"/>
      <c r="C13" s="10"/>
      <c r="D13" s="10"/>
      <c r="E13" s="10"/>
      <c r="F13" s="10"/>
      <c r="G13" s="10"/>
      <c r="H13" s="10"/>
      <c r="I13" s="9"/>
      <c r="J13" s="10"/>
      <c r="K13" s="10"/>
      <c r="L13" s="10"/>
      <c r="M13" s="10"/>
      <c r="N13" s="10"/>
    </row>
    <row r="14" spans="1:16">
      <c r="A14" s="5"/>
      <c r="B14" s="5"/>
      <c r="C14" s="5"/>
      <c r="D14" s="5"/>
    </row>
    <row r="15" spans="1:16" ht="18.75">
      <c r="A15" s="11" t="s">
        <v>148</v>
      </c>
      <c r="B15" s="12"/>
      <c r="C15" s="12"/>
      <c r="D15" s="12"/>
      <c r="E15" s="13"/>
      <c r="F15" s="13"/>
      <c r="G15" s="13"/>
      <c r="H15" s="13"/>
    </row>
    <row r="16" spans="1:16" ht="13.5" thickBot="1">
      <c r="A16" s="6" t="s">
        <v>147</v>
      </c>
      <c r="B16" s="37" t="s">
        <v>0</v>
      </c>
      <c r="C16" s="37" t="s">
        <v>8</v>
      </c>
      <c r="D16" s="37" t="s">
        <v>1</v>
      </c>
      <c r="E16" s="37" t="s">
        <v>125</v>
      </c>
      <c r="F16" s="37" t="s">
        <v>9</v>
      </c>
      <c r="G16" s="37" t="s">
        <v>10</v>
      </c>
      <c r="H16" s="37" t="s">
        <v>2</v>
      </c>
    </row>
    <row r="17" spans="1:8" ht="13.5" thickTop="1">
      <c r="A17" s="36" t="s">
        <v>95</v>
      </c>
      <c r="B17" s="80"/>
      <c r="C17" s="81"/>
      <c r="D17" s="81"/>
      <c r="E17" s="81"/>
      <c r="F17" s="81"/>
      <c r="G17" s="81"/>
      <c r="H17" s="82"/>
    </row>
    <row r="18" spans="1:8">
      <c r="A18" s="36" t="s">
        <v>96</v>
      </c>
      <c r="B18" s="83"/>
      <c r="C18" s="70">
        <v>1</v>
      </c>
      <c r="D18" s="70"/>
      <c r="E18" s="70"/>
      <c r="F18" s="70"/>
      <c r="G18" s="70"/>
      <c r="H18" s="84"/>
    </row>
    <row r="19" spans="1:8">
      <c r="A19" s="36" t="s">
        <v>98</v>
      </c>
      <c r="B19" s="83"/>
      <c r="C19" s="70">
        <v>1</v>
      </c>
      <c r="D19" s="70"/>
      <c r="E19" s="70">
        <v>2</v>
      </c>
      <c r="F19" s="70"/>
      <c r="G19" s="70"/>
      <c r="H19" s="84"/>
    </row>
    <row r="20" spans="1:8" ht="13.5" thickBot="1">
      <c r="A20" s="36" t="s">
        <v>97</v>
      </c>
      <c r="B20" s="85"/>
      <c r="C20" s="86">
        <v>1</v>
      </c>
      <c r="D20" s="86"/>
      <c r="E20" s="86"/>
      <c r="F20" s="86"/>
      <c r="G20" s="86"/>
      <c r="H20" s="87"/>
    </row>
    <row r="21" spans="1:8" ht="13.5" thickTop="1">
      <c r="A21" s="14" t="s">
        <v>126</v>
      </c>
      <c r="B21" s="5"/>
      <c r="C21" s="5"/>
      <c r="D21" s="5"/>
    </row>
    <row r="22" spans="1:8">
      <c r="A22" s="5"/>
      <c r="B22" s="5"/>
      <c r="C22" s="5"/>
      <c r="D22" s="5"/>
    </row>
    <row r="23" spans="1:8">
      <c r="A23" s="5"/>
      <c r="B23" s="5"/>
      <c r="C23" s="5"/>
      <c r="D23" s="5"/>
    </row>
    <row r="24" spans="1:8">
      <c r="A24" s="5"/>
      <c r="B24" s="5"/>
      <c r="C24" s="5"/>
      <c r="D24" s="5"/>
    </row>
    <row r="25" spans="1:8">
      <c r="B25" s="100" t="s">
        <v>117</v>
      </c>
      <c r="C25" s="5"/>
      <c r="D25" s="5"/>
    </row>
    <row r="26" spans="1:8">
      <c r="A26" s="5"/>
      <c r="B26" s="101" t="s">
        <v>118</v>
      </c>
      <c r="C26" s="5"/>
      <c r="D26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G11" sqref="G11"/>
    </sheetView>
  </sheetViews>
  <sheetFormatPr defaultRowHeight="12.75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6">
      <c r="A1" s="1" t="s">
        <v>193</v>
      </c>
    </row>
    <row r="2" spans="1:6">
      <c r="A2" s="1" t="s">
        <v>223</v>
      </c>
      <c r="C2" s="44"/>
    </row>
    <row r="4" spans="1:6" ht="18.75">
      <c r="A4" s="27" t="s">
        <v>149</v>
      </c>
      <c r="B4" s="15"/>
      <c r="C4" s="15"/>
      <c r="D4" s="15"/>
    </row>
    <row r="5" spans="1:6" ht="15.75">
      <c r="A5" s="127" t="s">
        <v>165</v>
      </c>
      <c r="B5" s="128"/>
      <c r="C5" s="128"/>
      <c r="D5" s="128"/>
      <c r="E5" s="128"/>
    </row>
    <row r="6" spans="1:6" ht="15.75">
      <c r="A6" s="96"/>
      <c r="B6" s="43"/>
      <c r="C6" s="43"/>
      <c r="D6" s="43"/>
      <c r="E6" s="43"/>
    </row>
    <row r="7" spans="1:6" ht="13.5" thickBot="1">
      <c r="A7" s="6" t="s">
        <v>75</v>
      </c>
      <c r="B7" s="37" t="s">
        <v>76</v>
      </c>
      <c r="C7" s="37" t="s">
        <v>77</v>
      </c>
      <c r="D7" s="37" t="s">
        <v>78</v>
      </c>
      <c r="E7" s="42" t="s">
        <v>22</v>
      </c>
      <c r="F7" s="18"/>
    </row>
    <row r="8" spans="1:6" ht="14.1" customHeight="1" thickTop="1">
      <c r="A8" s="36">
        <v>1</v>
      </c>
      <c r="B8" s="115">
        <v>11</v>
      </c>
      <c r="C8" s="116">
        <v>1</v>
      </c>
      <c r="D8" s="117">
        <v>8.4</v>
      </c>
      <c r="E8" s="118">
        <v>1</v>
      </c>
    </row>
    <row r="9" spans="1:6" ht="14.1" customHeight="1">
      <c r="A9" s="36">
        <v>2</v>
      </c>
      <c r="B9" s="119">
        <v>160.30000000000001</v>
      </c>
      <c r="C9" s="120">
        <v>125</v>
      </c>
      <c r="D9" s="121">
        <v>5.3</v>
      </c>
      <c r="E9" s="122">
        <v>5</v>
      </c>
    </row>
    <row r="10" spans="1:6" ht="14.1" customHeight="1">
      <c r="A10" s="36">
        <v>3</v>
      </c>
      <c r="B10" s="119">
        <v>112</v>
      </c>
      <c r="C10" s="120">
        <v>90</v>
      </c>
      <c r="D10" s="121">
        <v>13.9</v>
      </c>
      <c r="E10" s="122">
        <v>5</v>
      </c>
    </row>
    <row r="11" spans="1:6" ht="14.1" customHeight="1">
      <c r="A11" s="36">
        <v>4</v>
      </c>
      <c r="B11" s="119">
        <v>39</v>
      </c>
      <c r="C11" s="120">
        <v>23</v>
      </c>
      <c r="D11" s="121">
        <v>5.7</v>
      </c>
      <c r="E11" s="122">
        <v>4</v>
      </c>
    </row>
    <row r="12" spans="1:6" ht="14.1" customHeight="1">
      <c r="A12" s="36">
        <v>5</v>
      </c>
      <c r="B12" s="119">
        <v>24</v>
      </c>
      <c r="C12" s="120">
        <v>22</v>
      </c>
      <c r="D12" s="123">
        <v>5.7</v>
      </c>
      <c r="E12" s="122">
        <v>5</v>
      </c>
    </row>
    <row r="13" spans="1:6" ht="14.1" customHeight="1">
      <c r="A13" s="36">
        <v>6</v>
      </c>
      <c r="B13" s="119">
        <v>28</v>
      </c>
      <c r="C13" s="120">
        <v>25</v>
      </c>
      <c r="D13" s="121">
        <v>5</v>
      </c>
      <c r="E13" s="122">
        <v>5</v>
      </c>
    </row>
    <row r="14" spans="1:6" ht="14.1" customHeight="1">
      <c r="A14" s="36">
        <v>7</v>
      </c>
      <c r="B14" s="119">
        <v>135</v>
      </c>
      <c r="C14" s="120">
        <v>40</v>
      </c>
      <c r="D14" s="121">
        <v>1</v>
      </c>
      <c r="E14" s="122">
        <v>5</v>
      </c>
    </row>
    <row r="15" spans="1:6" ht="14.1" customHeight="1">
      <c r="A15" s="36">
        <v>8</v>
      </c>
      <c r="B15" s="119">
        <v>50</v>
      </c>
      <c r="C15" s="120">
        <v>11</v>
      </c>
      <c r="D15" s="121">
        <v>20.9</v>
      </c>
      <c r="E15" s="122">
        <v>2</v>
      </c>
    </row>
    <row r="16" spans="1:6" ht="14.1" customHeight="1">
      <c r="A16" s="36">
        <v>9</v>
      </c>
      <c r="B16" s="119">
        <v>63</v>
      </c>
      <c r="C16" s="120">
        <v>15</v>
      </c>
      <c r="D16" s="121">
        <v>4.3</v>
      </c>
      <c r="E16" s="122">
        <v>5</v>
      </c>
    </row>
    <row r="17" spans="1:5" ht="14.1" customHeight="1">
      <c r="A17" s="36">
        <v>10</v>
      </c>
      <c r="B17" s="119">
        <v>13</v>
      </c>
      <c r="C17" s="120">
        <v>4</v>
      </c>
      <c r="D17" s="121">
        <v>6.8</v>
      </c>
      <c r="E17" s="122">
        <v>1</v>
      </c>
    </row>
    <row r="18" spans="1:5" ht="14.1" customHeight="1">
      <c r="A18" s="36">
        <v>11</v>
      </c>
      <c r="B18" s="119">
        <v>80</v>
      </c>
      <c r="C18" s="120">
        <v>70</v>
      </c>
      <c r="D18" s="121">
        <v>3.5</v>
      </c>
      <c r="E18" s="122">
        <v>5</v>
      </c>
    </row>
    <row r="19" spans="1:5" ht="14.1" customHeight="1">
      <c r="A19" s="36">
        <v>12</v>
      </c>
      <c r="B19" s="119">
        <v>33</v>
      </c>
      <c r="C19" s="120">
        <v>37</v>
      </c>
      <c r="D19" s="121">
        <v>3</v>
      </c>
      <c r="E19" s="122">
        <v>5</v>
      </c>
    </row>
    <row r="20" spans="1:5" ht="14.1" customHeight="1">
      <c r="A20" s="36">
        <v>13</v>
      </c>
      <c r="B20" s="119">
        <v>17</v>
      </c>
      <c r="C20" s="120">
        <v>15</v>
      </c>
      <c r="D20" s="121">
        <v>2</v>
      </c>
      <c r="E20" s="122">
        <v>4</v>
      </c>
    </row>
    <row r="21" spans="1:5" ht="14.1" customHeight="1">
      <c r="A21" s="36">
        <v>14</v>
      </c>
      <c r="B21" s="119">
        <v>12</v>
      </c>
      <c r="C21" s="120">
        <v>2</v>
      </c>
      <c r="D21" s="121">
        <v>5.2</v>
      </c>
      <c r="E21" s="122">
        <v>3</v>
      </c>
    </row>
    <row r="22" spans="1:5" ht="14.1" customHeight="1">
      <c r="A22" s="36">
        <v>15</v>
      </c>
      <c r="B22" s="119">
        <v>33.4</v>
      </c>
      <c r="C22" s="120">
        <v>25</v>
      </c>
      <c r="D22" s="121">
        <v>7.9</v>
      </c>
      <c r="E22" s="122">
        <v>5</v>
      </c>
    </row>
    <row r="23" spans="1:5" ht="14.1" customHeight="1">
      <c r="A23" s="36">
        <v>16</v>
      </c>
      <c r="B23" s="119">
        <v>31</v>
      </c>
      <c r="C23" s="120">
        <v>37</v>
      </c>
      <c r="D23" s="121">
        <v>0.9</v>
      </c>
      <c r="E23" s="122">
        <v>5</v>
      </c>
    </row>
    <row r="24" spans="1:5" ht="14.1" customHeight="1">
      <c r="A24" s="36">
        <v>17</v>
      </c>
      <c r="B24" s="119">
        <v>50</v>
      </c>
      <c r="C24" s="120">
        <v>40</v>
      </c>
      <c r="D24" s="121">
        <v>4.3</v>
      </c>
      <c r="E24" s="122">
        <v>4</v>
      </c>
    </row>
    <row r="25" spans="1:5" ht="14.1" customHeight="1">
      <c r="A25" s="36">
        <v>18</v>
      </c>
      <c r="B25" s="119">
        <v>13</v>
      </c>
      <c r="C25" s="120">
        <v>10</v>
      </c>
      <c r="D25" s="121">
        <v>2.2999999999999998</v>
      </c>
      <c r="E25" s="122">
        <v>1</v>
      </c>
    </row>
    <row r="26" spans="1:5" ht="14.1" customHeight="1">
      <c r="A26" s="36">
        <v>19</v>
      </c>
      <c r="B26" s="119">
        <v>45</v>
      </c>
      <c r="C26" s="120">
        <v>35</v>
      </c>
      <c r="D26" s="121">
        <v>0.95</v>
      </c>
      <c r="E26" s="122">
        <v>4</v>
      </c>
    </row>
    <row r="27" spans="1:5" ht="14.1" customHeight="1">
      <c r="A27" s="36">
        <v>20</v>
      </c>
      <c r="B27" s="119">
        <v>80</v>
      </c>
      <c r="C27" s="120">
        <v>80</v>
      </c>
      <c r="D27" s="121">
        <v>0.8</v>
      </c>
      <c r="E27" s="122">
        <v>4</v>
      </c>
    </row>
    <row r="28" spans="1:5" ht="14.1" customHeight="1">
      <c r="A28" s="36">
        <v>21</v>
      </c>
      <c r="B28" s="69"/>
      <c r="C28" s="70"/>
      <c r="D28" s="75"/>
      <c r="E28" s="71"/>
    </row>
    <row r="29" spans="1:5" ht="14.1" customHeight="1">
      <c r="A29" s="36">
        <v>22</v>
      </c>
      <c r="B29" s="69"/>
      <c r="C29" s="70"/>
      <c r="D29" s="75"/>
      <c r="E29" s="71"/>
    </row>
    <row r="30" spans="1:5" ht="14.1" customHeight="1">
      <c r="A30" s="36">
        <v>23</v>
      </c>
      <c r="B30" s="69"/>
      <c r="C30" s="70"/>
      <c r="D30" s="75"/>
      <c r="E30" s="71"/>
    </row>
    <row r="31" spans="1:5" ht="14.1" customHeight="1">
      <c r="A31" s="36">
        <v>24</v>
      </c>
      <c r="B31" s="69"/>
      <c r="C31" s="70"/>
      <c r="D31" s="75"/>
      <c r="E31" s="71"/>
    </row>
    <row r="32" spans="1:5" ht="14.1" customHeight="1">
      <c r="A32" s="36">
        <v>25</v>
      </c>
      <c r="B32" s="69"/>
      <c r="C32" s="70"/>
      <c r="D32" s="75"/>
      <c r="E32" s="71"/>
    </row>
    <row r="33" spans="1:5" ht="14.1" customHeight="1">
      <c r="A33" s="36">
        <v>26</v>
      </c>
      <c r="B33" s="69"/>
      <c r="C33" s="70"/>
      <c r="D33" s="75"/>
      <c r="E33" s="71"/>
    </row>
    <row r="34" spans="1:5" ht="14.1" customHeight="1">
      <c r="A34" s="36">
        <v>27</v>
      </c>
      <c r="B34" s="69"/>
      <c r="C34" s="70"/>
      <c r="D34" s="75"/>
      <c r="E34" s="71"/>
    </row>
    <row r="35" spans="1:5" ht="14.1" customHeight="1">
      <c r="A35" s="36">
        <v>28</v>
      </c>
      <c r="B35" s="69"/>
      <c r="C35" s="70"/>
      <c r="D35" s="75"/>
      <c r="E35" s="71"/>
    </row>
    <row r="36" spans="1:5" ht="14.1" customHeight="1">
      <c r="A36" s="36">
        <v>29</v>
      </c>
      <c r="B36" s="69"/>
      <c r="C36" s="70"/>
      <c r="D36" s="75"/>
      <c r="E36" s="71"/>
    </row>
    <row r="37" spans="1:5" ht="14.1" customHeight="1">
      <c r="A37" s="36">
        <v>30</v>
      </c>
      <c r="B37" s="69"/>
      <c r="C37" s="70"/>
      <c r="D37" s="75"/>
      <c r="E37" s="71"/>
    </row>
    <row r="38" spans="1:5" ht="14.1" customHeight="1">
      <c r="A38" s="36">
        <v>31</v>
      </c>
      <c r="B38" s="69"/>
      <c r="C38" s="70"/>
      <c r="D38" s="75"/>
      <c r="E38" s="71"/>
    </row>
    <row r="39" spans="1:5" ht="14.1" customHeight="1">
      <c r="A39" s="36">
        <v>32</v>
      </c>
      <c r="B39" s="69"/>
      <c r="C39" s="70"/>
      <c r="D39" s="75"/>
      <c r="E39" s="71"/>
    </row>
    <row r="40" spans="1:5" ht="14.1" customHeight="1">
      <c r="A40" s="36">
        <v>33</v>
      </c>
      <c r="B40" s="69"/>
      <c r="C40" s="70"/>
      <c r="D40" s="75"/>
      <c r="E40" s="71"/>
    </row>
    <row r="41" spans="1:5" ht="14.1" customHeight="1">
      <c r="A41" s="36">
        <v>34</v>
      </c>
      <c r="B41" s="69"/>
      <c r="C41" s="70"/>
      <c r="D41" s="75"/>
      <c r="E41" s="71"/>
    </row>
    <row r="42" spans="1:5" ht="14.1" customHeight="1">
      <c r="A42" s="36">
        <v>35</v>
      </c>
      <c r="B42" s="69"/>
      <c r="C42" s="70"/>
      <c r="D42" s="75"/>
      <c r="E42" s="71"/>
    </row>
    <row r="43" spans="1:5" ht="14.1" customHeight="1">
      <c r="A43" s="36">
        <v>36</v>
      </c>
      <c r="B43" s="69"/>
      <c r="C43" s="70"/>
      <c r="D43" s="75"/>
      <c r="E43" s="71"/>
    </row>
    <row r="44" spans="1:5" ht="14.1" customHeight="1">
      <c r="A44" s="36">
        <v>37</v>
      </c>
      <c r="B44" s="69"/>
      <c r="C44" s="70"/>
      <c r="D44" s="75"/>
      <c r="E44" s="71"/>
    </row>
    <row r="45" spans="1:5" ht="14.1" customHeight="1">
      <c r="A45" s="36">
        <v>38</v>
      </c>
      <c r="B45" s="69"/>
      <c r="C45" s="70"/>
      <c r="D45" s="75"/>
      <c r="E45" s="71"/>
    </row>
    <row r="46" spans="1:5" ht="14.1" customHeight="1">
      <c r="A46" s="36">
        <v>39</v>
      </c>
      <c r="B46" s="69"/>
      <c r="C46" s="70"/>
      <c r="D46" s="75"/>
      <c r="E46" s="71"/>
    </row>
    <row r="47" spans="1:5" ht="14.1" customHeight="1">
      <c r="A47" s="36">
        <v>40</v>
      </c>
      <c r="B47" s="69"/>
      <c r="C47" s="70"/>
      <c r="D47" s="75"/>
      <c r="E47" s="71"/>
    </row>
    <row r="48" spans="1:5" ht="14.1" customHeight="1">
      <c r="A48" s="36">
        <v>41</v>
      </c>
      <c r="B48" s="69"/>
      <c r="C48" s="70"/>
      <c r="D48" s="75"/>
      <c r="E48" s="71"/>
    </row>
    <row r="49" spans="1:5" ht="14.1" customHeight="1">
      <c r="A49" s="36">
        <v>42</v>
      </c>
      <c r="B49" s="69"/>
      <c r="C49" s="70"/>
      <c r="D49" s="75"/>
      <c r="E49" s="71"/>
    </row>
    <row r="50" spans="1:5" ht="14.1" customHeight="1">
      <c r="A50" s="36">
        <v>43</v>
      </c>
      <c r="B50" s="69"/>
      <c r="C50" s="70"/>
      <c r="D50" s="75"/>
      <c r="E50" s="71"/>
    </row>
    <row r="51" spans="1:5" ht="14.1" customHeight="1">
      <c r="A51" s="36">
        <v>44</v>
      </c>
      <c r="B51" s="69"/>
      <c r="C51" s="70"/>
      <c r="D51" s="75"/>
      <c r="E51" s="71"/>
    </row>
    <row r="52" spans="1:5" ht="14.1" customHeight="1">
      <c r="A52" s="36">
        <v>45</v>
      </c>
      <c r="B52" s="69"/>
      <c r="C52" s="70"/>
      <c r="D52" s="75"/>
      <c r="E52" s="71"/>
    </row>
    <row r="53" spans="1:5" ht="14.1" customHeight="1">
      <c r="A53" s="36">
        <v>46</v>
      </c>
      <c r="B53" s="69"/>
      <c r="C53" s="70"/>
      <c r="D53" s="75"/>
      <c r="E53" s="71"/>
    </row>
    <row r="54" spans="1:5" ht="14.1" customHeight="1">
      <c r="A54" s="36">
        <v>47</v>
      </c>
      <c r="B54" s="69"/>
      <c r="C54" s="70"/>
      <c r="D54" s="75"/>
      <c r="E54" s="71"/>
    </row>
    <row r="55" spans="1:5" ht="14.1" customHeight="1">
      <c r="A55" s="36">
        <v>48</v>
      </c>
      <c r="B55" s="69"/>
      <c r="C55" s="70"/>
      <c r="D55" s="75"/>
      <c r="E55" s="71"/>
    </row>
    <row r="56" spans="1:5" ht="14.1" customHeight="1">
      <c r="A56" s="36">
        <v>49</v>
      </c>
      <c r="B56" s="69"/>
      <c r="C56" s="70"/>
      <c r="D56" s="75"/>
      <c r="E56" s="71"/>
    </row>
    <row r="57" spans="1:5" ht="14.1" customHeight="1">
      <c r="A57" s="36">
        <v>50</v>
      </c>
      <c r="B57" s="69"/>
      <c r="C57" s="70"/>
      <c r="D57" s="75"/>
      <c r="E57" s="71"/>
    </row>
    <row r="58" spans="1:5" ht="14.1" customHeight="1">
      <c r="A58" s="36">
        <v>51</v>
      </c>
      <c r="B58" s="69"/>
      <c r="C58" s="70"/>
      <c r="D58" s="75"/>
      <c r="E58" s="71"/>
    </row>
    <row r="59" spans="1:5" ht="14.1" customHeight="1">
      <c r="A59" s="36">
        <v>52</v>
      </c>
      <c r="B59" s="69"/>
      <c r="C59" s="70"/>
      <c r="D59" s="75"/>
      <c r="E59" s="71"/>
    </row>
    <row r="60" spans="1:5" ht="14.1" customHeight="1">
      <c r="A60" s="36">
        <v>53</v>
      </c>
      <c r="B60" s="69"/>
      <c r="C60" s="70"/>
      <c r="D60" s="75"/>
      <c r="E60" s="71"/>
    </row>
    <row r="61" spans="1:5" ht="14.1" customHeight="1">
      <c r="A61" s="36">
        <v>54</v>
      </c>
      <c r="B61" s="69"/>
      <c r="C61" s="70"/>
      <c r="D61" s="75"/>
      <c r="E61" s="71"/>
    </row>
    <row r="62" spans="1:5" ht="14.1" customHeight="1">
      <c r="A62" s="36">
        <v>55</v>
      </c>
      <c r="B62" s="69"/>
      <c r="C62" s="70"/>
      <c r="D62" s="75"/>
      <c r="E62" s="71"/>
    </row>
    <row r="63" spans="1:5" ht="14.1" customHeight="1">
      <c r="A63" s="36">
        <v>56</v>
      </c>
      <c r="B63" s="69"/>
      <c r="C63" s="70"/>
      <c r="D63" s="75"/>
      <c r="E63" s="71"/>
    </row>
    <row r="64" spans="1:5" ht="14.1" customHeight="1">
      <c r="A64" s="36">
        <v>57</v>
      </c>
      <c r="B64" s="69"/>
      <c r="C64" s="70"/>
      <c r="D64" s="75"/>
      <c r="E64" s="71"/>
    </row>
    <row r="65" spans="1:5" ht="14.1" customHeight="1">
      <c r="A65" s="36">
        <v>58</v>
      </c>
      <c r="B65" s="69"/>
      <c r="C65" s="70"/>
      <c r="D65" s="75"/>
      <c r="E65" s="71"/>
    </row>
    <row r="66" spans="1:5" ht="14.1" customHeight="1">
      <c r="A66" s="36">
        <v>59</v>
      </c>
      <c r="B66" s="69"/>
      <c r="C66" s="70"/>
      <c r="D66" s="75"/>
      <c r="E66" s="71"/>
    </row>
    <row r="67" spans="1:5" ht="14.1" customHeight="1">
      <c r="A67" s="36">
        <v>60</v>
      </c>
      <c r="B67" s="69"/>
      <c r="C67" s="70"/>
      <c r="D67" s="75"/>
      <c r="E67" s="71"/>
    </row>
    <row r="68" spans="1:5" ht="14.1" customHeight="1">
      <c r="A68" s="36">
        <v>61</v>
      </c>
      <c r="B68" s="69"/>
      <c r="C68" s="70"/>
      <c r="D68" s="75"/>
      <c r="E68" s="71"/>
    </row>
    <row r="69" spans="1:5" ht="14.1" customHeight="1">
      <c r="A69" s="36">
        <v>62</v>
      </c>
      <c r="B69" s="69"/>
      <c r="C69" s="70"/>
      <c r="D69" s="75"/>
      <c r="E69" s="71"/>
    </row>
    <row r="70" spans="1:5" ht="14.1" customHeight="1">
      <c r="A70" s="36">
        <v>63</v>
      </c>
      <c r="B70" s="69"/>
      <c r="C70" s="70"/>
      <c r="D70" s="75"/>
      <c r="E70" s="71"/>
    </row>
    <row r="71" spans="1:5" ht="14.1" customHeight="1">
      <c r="A71" s="36">
        <v>64</v>
      </c>
      <c r="B71" s="69"/>
      <c r="C71" s="70"/>
      <c r="D71" s="75"/>
      <c r="E71" s="71"/>
    </row>
    <row r="72" spans="1:5" ht="14.1" customHeight="1">
      <c r="A72" s="36">
        <v>65</v>
      </c>
      <c r="B72" s="69"/>
      <c r="C72" s="70"/>
      <c r="D72" s="75"/>
      <c r="E72" s="71"/>
    </row>
    <row r="73" spans="1:5" ht="14.1" customHeight="1">
      <c r="A73" s="36">
        <v>66</v>
      </c>
      <c r="B73" s="69"/>
      <c r="C73" s="70"/>
      <c r="D73" s="75"/>
      <c r="E73" s="71"/>
    </row>
    <row r="74" spans="1:5" ht="14.1" customHeight="1">
      <c r="A74" s="36">
        <v>67</v>
      </c>
      <c r="B74" s="69"/>
      <c r="C74" s="70"/>
      <c r="D74" s="75"/>
      <c r="E74" s="71"/>
    </row>
    <row r="75" spans="1:5" ht="14.1" customHeight="1">
      <c r="A75" s="36">
        <v>68</v>
      </c>
      <c r="B75" s="69"/>
      <c r="C75" s="70"/>
      <c r="D75" s="75"/>
      <c r="E75" s="71"/>
    </row>
    <row r="76" spans="1:5" ht="14.1" customHeight="1">
      <c r="A76" s="36">
        <v>69</v>
      </c>
      <c r="B76" s="69"/>
      <c r="C76" s="70"/>
      <c r="D76" s="75"/>
      <c r="E76" s="71"/>
    </row>
    <row r="77" spans="1:5" ht="14.1" customHeight="1">
      <c r="A77" s="36">
        <v>70</v>
      </c>
      <c r="B77" s="69"/>
      <c r="C77" s="70"/>
      <c r="D77" s="75"/>
      <c r="E77" s="71"/>
    </row>
    <row r="78" spans="1:5" ht="14.1" customHeight="1">
      <c r="A78" s="36">
        <v>71</v>
      </c>
      <c r="B78" s="69"/>
      <c r="C78" s="70"/>
      <c r="D78" s="75"/>
      <c r="E78" s="71"/>
    </row>
    <row r="79" spans="1:5" ht="14.1" customHeight="1">
      <c r="A79" s="36">
        <v>72</v>
      </c>
      <c r="B79" s="69"/>
      <c r="C79" s="70"/>
      <c r="D79" s="75"/>
      <c r="E79" s="71"/>
    </row>
    <row r="80" spans="1:5" ht="14.1" customHeight="1">
      <c r="A80" s="36">
        <v>73</v>
      </c>
      <c r="B80" s="69"/>
      <c r="C80" s="70"/>
      <c r="D80" s="75"/>
      <c r="E80" s="71"/>
    </row>
    <row r="81" spans="1:5" ht="14.1" customHeight="1">
      <c r="A81" s="36">
        <v>74</v>
      </c>
      <c r="B81" s="69"/>
      <c r="C81" s="70"/>
      <c r="D81" s="75"/>
      <c r="E81" s="71"/>
    </row>
    <row r="82" spans="1:5" ht="14.1" customHeight="1">
      <c r="A82" s="36">
        <v>75</v>
      </c>
      <c r="B82" s="69"/>
      <c r="C82" s="70"/>
      <c r="D82" s="75"/>
      <c r="E82" s="71"/>
    </row>
    <row r="83" spans="1:5" ht="14.1" customHeight="1">
      <c r="A83" s="36">
        <v>76</v>
      </c>
      <c r="B83" s="69"/>
      <c r="C83" s="70"/>
      <c r="D83" s="75"/>
      <c r="E83" s="71"/>
    </row>
    <row r="84" spans="1:5" ht="14.1" customHeight="1">
      <c r="A84" s="36">
        <v>77</v>
      </c>
      <c r="B84" s="69"/>
      <c r="C84" s="70"/>
      <c r="D84" s="75"/>
      <c r="E84" s="71"/>
    </row>
    <row r="85" spans="1:5" ht="14.1" customHeight="1">
      <c r="A85" s="36">
        <v>78</v>
      </c>
      <c r="B85" s="69"/>
      <c r="C85" s="70"/>
      <c r="D85" s="75"/>
      <c r="E85" s="71"/>
    </row>
    <row r="86" spans="1:5" ht="14.1" customHeight="1">
      <c r="A86" s="36">
        <v>79</v>
      </c>
      <c r="B86" s="76"/>
      <c r="C86" s="77"/>
      <c r="D86" s="78"/>
      <c r="E86" s="79"/>
    </row>
    <row r="87" spans="1:5" ht="14.1" customHeight="1" thickBot="1">
      <c r="A87" s="36">
        <v>80</v>
      </c>
      <c r="B87" s="72"/>
      <c r="C87" s="73"/>
      <c r="D87" s="73"/>
      <c r="E87" s="74"/>
    </row>
    <row r="88" spans="1:5" ht="13.5" thickTop="1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activeCell="C2" sqref="C2"/>
    </sheetView>
  </sheetViews>
  <sheetFormatPr defaultRowHeight="12.75"/>
  <cols>
    <col min="3" max="3" width="12.42578125" customWidth="1"/>
    <col min="4" max="5" width="10.7109375" customWidth="1"/>
    <col min="6" max="6" width="11.42578125" customWidth="1"/>
  </cols>
  <sheetData>
    <row r="1" spans="1:10">
      <c r="A1" s="1" t="s">
        <v>190</v>
      </c>
    </row>
    <row r="2" spans="1:10">
      <c r="A2" s="1" t="s">
        <v>145</v>
      </c>
      <c r="C2" s="44" t="s">
        <v>226</v>
      </c>
      <c r="D2" t="s">
        <v>228</v>
      </c>
    </row>
    <row r="3" spans="1:10">
      <c r="A3" s="1"/>
    </row>
    <row r="4" spans="1:10" ht="18.75">
      <c r="A4" s="11" t="s">
        <v>150</v>
      </c>
      <c r="B4" s="4"/>
      <c r="C4" s="4"/>
    </row>
    <row r="5" spans="1:10" ht="14.1" customHeight="1">
      <c r="A5" s="11"/>
      <c r="B5" s="4"/>
      <c r="C5" s="4"/>
      <c r="H5" s="44"/>
      <c r="J5" s="44"/>
    </row>
    <row r="6" spans="1:10" ht="14.1" customHeight="1">
      <c r="A6" s="52" t="s">
        <v>159</v>
      </c>
      <c r="B6" s="4"/>
      <c r="C6" s="4"/>
      <c r="D6" s="17">
        <v>59.6</v>
      </c>
      <c r="H6" s="44"/>
      <c r="J6" s="44"/>
    </row>
    <row r="7" spans="1:10" ht="14.1" customHeight="1">
      <c r="A7" s="52"/>
      <c r="B7" s="4"/>
      <c r="C7" s="4"/>
      <c r="D7" s="38"/>
      <c r="H7" s="44"/>
      <c r="J7" s="44"/>
    </row>
    <row r="8" spans="1:10" ht="14.1" customHeight="1">
      <c r="A8" s="52" t="s">
        <v>160</v>
      </c>
      <c r="B8" s="4"/>
      <c r="C8" s="4"/>
      <c r="D8" s="38"/>
    </row>
    <row r="9" spans="1:10" ht="14.1" customHeight="1">
      <c r="A9" s="52" t="s">
        <v>163</v>
      </c>
      <c r="B9" s="4"/>
      <c r="C9" s="4"/>
    </row>
    <row r="10" spans="1:10" ht="14.1" customHeight="1">
      <c r="A10" s="44" t="s">
        <v>161</v>
      </c>
      <c r="B10" s="4"/>
      <c r="C10" s="4"/>
    </row>
    <row r="11" spans="1:10" ht="14.1" customHeight="1">
      <c r="A11" s="44" t="s">
        <v>162</v>
      </c>
      <c r="B11" s="4"/>
      <c r="C11" s="4"/>
    </row>
    <row r="12" spans="1:10" ht="14.1" customHeight="1">
      <c r="A12" s="44" t="s">
        <v>188</v>
      </c>
      <c r="B12" s="4"/>
      <c r="C12" s="4"/>
    </row>
    <row r="13" spans="1:10" ht="14.1" customHeight="1">
      <c r="A13" s="52"/>
      <c r="B13" s="4"/>
      <c r="C13" s="4"/>
    </row>
    <row r="14" spans="1:10" ht="14.1" customHeight="1">
      <c r="A14" s="11"/>
      <c r="B14" s="4"/>
      <c r="C14" s="47" t="s">
        <v>154</v>
      </c>
      <c r="F14" s="50" t="s">
        <v>153</v>
      </c>
    </row>
    <row r="15" spans="1:10" ht="14.1" customHeight="1">
      <c r="C15" s="45" t="s">
        <v>151</v>
      </c>
      <c r="D15" s="47" t="s">
        <v>155</v>
      </c>
      <c r="F15" s="51" t="s">
        <v>157</v>
      </c>
    </row>
    <row r="16" spans="1:10" ht="14.1" customHeight="1" thickBot="1">
      <c r="A16" s="6" t="s">
        <v>75</v>
      </c>
      <c r="B16" s="37" t="s">
        <v>5</v>
      </c>
      <c r="C16" s="46" t="s">
        <v>152</v>
      </c>
      <c r="D16" s="48" t="s">
        <v>156</v>
      </c>
      <c r="E16" s="41" t="s">
        <v>22</v>
      </c>
      <c r="F16" s="44" t="s">
        <v>158</v>
      </c>
      <c r="G16" s="49"/>
    </row>
    <row r="17" spans="1:6" ht="13.5" thickTop="1">
      <c r="A17" s="36">
        <v>1</v>
      </c>
      <c r="B17" s="55">
        <v>110</v>
      </c>
      <c r="C17" s="59"/>
      <c r="D17" s="59">
        <v>6</v>
      </c>
      <c r="E17" s="59">
        <v>3</v>
      </c>
      <c r="F17" s="111" t="s">
        <v>224</v>
      </c>
    </row>
    <row r="18" spans="1:6">
      <c r="A18" s="36">
        <v>2</v>
      </c>
      <c r="B18" s="56">
        <v>14</v>
      </c>
      <c r="C18" s="54"/>
      <c r="D18" s="53">
        <v>10</v>
      </c>
      <c r="E18" s="53">
        <v>2</v>
      </c>
      <c r="F18" s="112" t="s">
        <v>225</v>
      </c>
    </row>
    <row r="19" spans="1:6">
      <c r="A19" s="36">
        <v>3</v>
      </c>
      <c r="B19" s="57">
        <v>32</v>
      </c>
      <c r="C19" s="53"/>
      <c r="D19" s="53">
        <v>14</v>
      </c>
      <c r="E19" s="53">
        <v>1</v>
      </c>
      <c r="F19" s="112" t="s">
        <v>224</v>
      </c>
    </row>
    <row r="20" spans="1:6">
      <c r="A20" s="36">
        <v>4</v>
      </c>
      <c r="B20" s="57">
        <v>21</v>
      </c>
      <c r="C20" s="53"/>
      <c r="D20" s="53">
        <v>8</v>
      </c>
      <c r="E20" s="53">
        <v>3</v>
      </c>
      <c r="F20" s="112" t="s">
        <v>224</v>
      </c>
    </row>
    <row r="21" spans="1:6">
      <c r="A21" s="36">
        <v>5</v>
      </c>
      <c r="B21" s="57">
        <v>113</v>
      </c>
      <c r="C21" s="53"/>
      <c r="D21" s="53">
        <v>5</v>
      </c>
      <c r="E21" s="53">
        <v>4</v>
      </c>
      <c r="F21" s="112" t="s">
        <v>224</v>
      </c>
    </row>
    <row r="22" spans="1:6">
      <c r="A22" s="36">
        <v>6</v>
      </c>
      <c r="B22" s="57">
        <v>8</v>
      </c>
      <c r="C22" s="53"/>
      <c r="D22" s="53">
        <v>2</v>
      </c>
      <c r="E22" s="53">
        <v>3</v>
      </c>
      <c r="F22" s="112" t="s">
        <v>225</v>
      </c>
    </row>
    <row r="23" spans="1:6">
      <c r="A23" s="36">
        <v>7</v>
      </c>
      <c r="B23" s="57">
        <v>20.3</v>
      </c>
      <c r="C23" s="53"/>
      <c r="D23" s="53">
        <v>5</v>
      </c>
      <c r="E23" s="53">
        <v>2</v>
      </c>
      <c r="F23" s="112" t="s">
        <v>224</v>
      </c>
    </row>
    <row r="24" spans="1:6">
      <c r="A24" s="36">
        <v>8</v>
      </c>
      <c r="B24" s="110">
        <v>13</v>
      </c>
      <c r="C24" s="53"/>
      <c r="D24" s="53">
        <v>3.5</v>
      </c>
      <c r="E24" s="53">
        <v>2</v>
      </c>
      <c r="F24" s="112" t="s">
        <v>224</v>
      </c>
    </row>
    <row r="25" spans="1:6">
      <c r="A25" s="36">
        <v>9</v>
      </c>
      <c r="B25" s="57">
        <v>20</v>
      </c>
      <c r="C25" s="53"/>
      <c r="D25" s="53">
        <v>7</v>
      </c>
      <c r="E25" s="53">
        <v>3</v>
      </c>
      <c r="F25" s="112" t="s">
        <v>225</v>
      </c>
    </row>
    <row r="26" spans="1:6">
      <c r="A26" s="36">
        <v>10</v>
      </c>
      <c r="B26" s="57">
        <v>96</v>
      </c>
      <c r="C26" s="53"/>
      <c r="D26" s="53">
        <v>6</v>
      </c>
      <c r="E26" s="53">
        <v>3</v>
      </c>
      <c r="F26" s="112" t="s">
        <v>224</v>
      </c>
    </row>
    <row r="27" spans="1:6">
      <c r="A27" s="36">
        <v>11</v>
      </c>
      <c r="B27" s="57">
        <v>85</v>
      </c>
      <c r="C27" s="53"/>
      <c r="D27" s="53">
        <v>2</v>
      </c>
      <c r="E27" s="53">
        <v>6</v>
      </c>
      <c r="F27" s="112" t="s">
        <v>224</v>
      </c>
    </row>
    <row r="28" spans="1:6">
      <c r="A28" s="36">
        <v>12</v>
      </c>
      <c r="B28" s="57">
        <v>53.5</v>
      </c>
      <c r="C28" s="53"/>
      <c r="D28" s="53">
        <v>3</v>
      </c>
      <c r="E28" s="53">
        <v>5</v>
      </c>
      <c r="F28" s="112" t="s">
        <v>224</v>
      </c>
    </row>
    <row r="29" spans="1:6">
      <c r="A29" s="36">
        <v>13</v>
      </c>
      <c r="B29" s="57">
        <v>175</v>
      </c>
      <c r="C29" s="53"/>
      <c r="D29" s="53">
        <v>5</v>
      </c>
      <c r="E29" s="53">
        <v>7</v>
      </c>
      <c r="F29" s="112" t="s">
        <v>224</v>
      </c>
    </row>
    <row r="30" spans="1:6">
      <c r="A30" s="36">
        <v>14</v>
      </c>
      <c r="B30" s="57"/>
      <c r="C30" s="53"/>
      <c r="D30" s="53"/>
      <c r="E30" s="53"/>
      <c r="F30" s="112"/>
    </row>
    <row r="31" spans="1:6">
      <c r="A31" s="36">
        <v>15</v>
      </c>
      <c r="B31" s="57"/>
      <c r="C31" s="53"/>
      <c r="D31" s="53"/>
      <c r="E31" s="53"/>
      <c r="F31" s="112"/>
    </row>
    <row r="32" spans="1:6">
      <c r="A32" s="36">
        <v>16</v>
      </c>
      <c r="B32" s="57"/>
      <c r="C32" s="53"/>
      <c r="D32" s="53"/>
      <c r="E32" s="53"/>
      <c r="F32" s="112"/>
    </row>
    <row r="33" spans="1:6">
      <c r="A33" s="36">
        <v>17</v>
      </c>
      <c r="B33" s="57"/>
      <c r="C33" s="53"/>
      <c r="D33" s="53"/>
      <c r="E33" s="53"/>
      <c r="F33" s="112"/>
    </row>
    <row r="34" spans="1:6">
      <c r="A34" s="36">
        <v>18</v>
      </c>
      <c r="B34" s="57"/>
      <c r="C34" s="53"/>
      <c r="D34" s="53"/>
      <c r="E34" s="53"/>
      <c r="F34" s="112"/>
    </row>
    <row r="35" spans="1:6">
      <c r="A35" s="36">
        <v>19</v>
      </c>
      <c r="B35" s="57"/>
      <c r="C35" s="53"/>
      <c r="D35" s="53"/>
      <c r="E35" s="53"/>
      <c r="F35" s="112"/>
    </row>
    <row r="36" spans="1:6">
      <c r="A36" s="36">
        <v>20</v>
      </c>
      <c r="B36" s="57"/>
      <c r="C36" s="53"/>
      <c r="D36" s="53"/>
      <c r="E36" s="53"/>
      <c r="F36" s="112"/>
    </row>
    <row r="37" spans="1:6">
      <c r="A37" s="36">
        <v>21</v>
      </c>
      <c r="B37" s="57"/>
      <c r="C37" s="53"/>
      <c r="D37" s="53"/>
      <c r="E37" s="53"/>
      <c r="F37" s="112"/>
    </row>
    <row r="38" spans="1:6">
      <c r="A38" s="36">
        <v>22</v>
      </c>
      <c r="B38" s="57"/>
      <c r="C38" s="53"/>
      <c r="D38" s="53"/>
      <c r="E38" s="53"/>
      <c r="F38" s="112"/>
    </row>
    <row r="39" spans="1:6">
      <c r="A39" s="36">
        <v>23</v>
      </c>
      <c r="B39" s="57"/>
      <c r="C39" s="53"/>
      <c r="D39" s="53"/>
      <c r="E39" s="53"/>
      <c r="F39" s="112"/>
    </row>
    <row r="40" spans="1:6">
      <c r="A40" s="36">
        <v>24</v>
      </c>
      <c r="B40" s="57"/>
      <c r="C40" s="53"/>
      <c r="D40" s="53"/>
      <c r="E40" s="53"/>
      <c r="F40" s="112"/>
    </row>
    <row r="41" spans="1:6">
      <c r="A41" s="36">
        <v>25</v>
      </c>
      <c r="B41" s="57"/>
      <c r="C41" s="53"/>
      <c r="D41" s="53"/>
      <c r="E41" s="53"/>
      <c r="F41" s="112"/>
    </row>
    <row r="42" spans="1:6">
      <c r="A42" s="36">
        <v>26</v>
      </c>
      <c r="B42" s="57"/>
      <c r="C42" s="53"/>
      <c r="D42" s="53"/>
      <c r="E42" s="53"/>
      <c r="F42" s="60"/>
    </row>
    <row r="43" spans="1:6">
      <c r="A43" s="36">
        <v>27</v>
      </c>
      <c r="B43" s="57"/>
      <c r="C43" s="53"/>
      <c r="D43" s="53"/>
      <c r="E43" s="53"/>
      <c r="F43" s="60"/>
    </row>
    <row r="44" spans="1:6">
      <c r="A44" s="36">
        <v>28</v>
      </c>
      <c r="B44" s="57"/>
      <c r="C44" s="53"/>
      <c r="D44" s="53"/>
      <c r="E44" s="53"/>
      <c r="F44" s="60"/>
    </row>
    <row r="45" spans="1:6">
      <c r="A45" s="36">
        <v>29</v>
      </c>
      <c r="B45" s="57"/>
      <c r="C45" s="53"/>
      <c r="D45" s="53"/>
      <c r="E45" s="53"/>
      <c r="F45" s="60"/>
    </row>
    <row r="46" spans="1:6">
      <c r="A46" s="36">
        <v>30</v>
      </c>
      <c r="B46" s="57"/>
      <c r="C46" s="53"/>
      <c r="D46" s="53"/>
      <c r="E46" s="53"/>
      <c r="F46" s="60"/>
    </row>
    <row r="47" spans="1:6">
      <c r="A47" s="36">
        <v>31</v>
      </c>
      <c r="B47" s="57"/>
      <c r="C47" s="53"/>
      <c r="D47" s="53"/>
      <c r="E47" s="53"/>
      <c r="F47" s="60"/>
    </row>
    <row r="48" spans="1:6">
      <c r="A48" s="36">
        <v>32</v>
      </c>
      <c r="B48" s="57"/>
      <c r="C48" s="53"/>
      <c r="D48" s="53"/>
      <c r="E48" s="53"/>
      <c r="F48" s="60"/>
    </row>
    <row r="49" spans="1:6">
      <c r="A49" s="36">
        <v>33</v>
      </c>
      <c r="B49" s="57"/>
      <c r="C49" s="53"/>
      <c r="D49" s="53"/>
      <c r="E49" s="53"/>
      <c r="F49" s="60"/>
    </row>
    <row r="50" spans="1:6">
      <c r="A50" s="36">
        <v>34</v>
      </c>
      <c r="B50" s="57"/>
      <c r="C50" s="53"/>
      <c r="D50" s="53"/>
      <c r="E50" s="53"/>
      <c r="F50" s="60"/>
    </row>
    <row r="51" spans="1:6">
      <c r="A51" s="36">
        <v>35</v>
      </c>
      <c r="B51" s="57"/>
      <c r="C51" s="53"/>
      <c r="D51" s="53"/>
      <c r="E51" s="53"/>
      <c r="F51" s="60"/>
    </row>
    <row r="52" spans="1:6">
      <c r="A52" s="36">
        <v>36</v>
      </c>
      <c r="B52" s="57"/>
      <c r="C52" s="53"/>
      <c r="D52" s="53"/>
      <c r="E52" s="53"/>
      <c r="F52" s="60"/>
    </row>
    <row r="53" spans="1:6">
      <c r="A53" s="36">
        <v>37</v>
      </c>
      <c r="B53" s="57"/>
      <c r="C53" s="53"/>
      <c r="D53" s="53"/>
      <c r="E53" s="53"/>
      <c r="F53" s="60"/>
    </row>
    <row r="54" spans="1:6">
      <c r="A54" s="36">
        <v>38</v>
      </c>
      <c r="B54" s="57"/>
      <c r="C54" s="53"/>
      <c r="D54" s="53"/>
      <c r="E54" s="53"/>
      <c r="F54" s="60"/>
    </row>
    <row r="55" spans="1:6">
      <c r="A55" s="36">
        <v>39</v>
      </c>
      <c r="B55" s="57"/>
      <c r="C55" s="53"/>
      <c r="D55" s="53"/>
      <c r="E55" s="53"/>
      <c r="F55" s="60"/>
    </row>
    <row r="56" spans="1:6">
      <c r="A56" s="36">
        <v>40</v>
      </c>
      <c r="B56" s="57"/>
      <c r="C56" s="53"/>
      <c r="D56" s="53"/>
      <c r="E56" s="53"/>
      <c r="F56" s="60"/>
    </row>
    <row r="57" spans="1:6">
      <c r="A57" s="36">
        <v>41</v>
      </c>
      <c r="B57" s="57"/>
      <c r="C57" s="53"/>
      <c r="D57" s="53"/>
      <c r="E57" s="53"/>
      <c r="F57" s="60"/>
    </row>
    <row r="58" spans="1:6">
      <c r="A58" s="36">
        <v>42</v>
      </c>
      <c r="B58" s="57"/>
      <c r="C58" s="53"/>
      <c r="D58" s="53"/>
      <c r="E58" s="53"/>
      <c r="F58" s="60"/>
    </row>
    <row r="59" spans="1:6">
      <c r="A59" s="36">
        <v>43</v>
      </c>
      <c r="B59" s="57"/>
      <c r="C59" s="53"/>
      <c r="D59" s="53"/>
      <c r="E59" s="53"/>
      <c r="F59" s="60"/>
    </row>
    <row r="60" spans="1:6">
      <c r="A60" s="36">
        <v>44</v>
      </c>
      <c r="B60" s="57"/>
      <c r="C60" s="53"/>
      <c r="D60" s="53"/>
      <c r="E60" s="53"/>
      <c r="F60" s="60"/>
    </row>
    <row r="61" spans="1:6">
      <c r="A61" s="36">
        <v>45</v>
      </c>
      <c r="B61" s="57"/>
      <c r="C61" s="53"/>
      <c r="D61" s="53"/>
      <c r="E61" s="53"/>
      <c r="F61" s="60"/>
    </row>
    <row r="62" spans="1:6">
      <c r="A62" s="36">
        <v>46</v>
      </c>
      <c r="B62" s="57"/>
      <c r="C62" s="53"/>
      <c r="D62" s="53"/>
      <c r="E62" s="53"/>
      <c r="F62" s="60"/>
    </row>
    <row r="63" spans="1:6">
      <c r="A63" s="36">
        <v>47</v>
      </c>
      <c r="B63" s="57"/>
      <c r="C63" s="53"/>
      <c r="D63" s="53"/>
      <c r="E63" s="53"/>
      <c r="F63" s="60"/>
    </row>
    <row r="64" spans="1:6">
      <c r="A64" s="36">
        <v>48</v>
      </c>
      <c r="B64" s="57"/>
      <c r="C64" s="53"/>
      <c r="D64" s="53"/>
      <c r="E64" s="53"/>
      <c r="F64" s="60"/>
    </row>
    <row r="65" spans="1:6">
      <c r="A65" s="36">
        <v>49</v>
      </c>
      <c r="B65" s="57"/>
      <c r="C65" s="53"/>
      <c r="D65" s="53"/>
      <c r="E65" s="53"/>
      <c r="F65" s="60"/>
    </row>
    <row r="66" spans="1:6">
      <c r="A66" s="36">
        <v>50</v>
      </c>
      <c r="B66" s="57"/>
      <c r="C66" s="53"/>
      <c r="D66" s="53"/>
      <c r="E66" s="53"/>
      <c r="F66" s="60"/>
    </row>
    <row r="67" spans="1:6">
      <c r="A67" s="36">
        <v>51</v>
      </c>
      <c r="B67" s="57"/>
      <c r="C67" s="53"/>
      <c r="D67" s="53"/>
      <c r="E67" s="53"/>
      <c r="F67" s="60"/>
    </row>
    <row r="68" spans="1:6">
      <c r="A68" s="36">
        <v>52</v>
      </c>
      <c r="B68" s="57"/>
      <c r="C68" s="53"/>
      <c r="D68" s="53"/>
      <c r="E68" s="53"/>
      <c r="F68" s="60"/>
    </row>
    <row r="69" spans="1:6">
      <c r="A69" s="36">
        <v>53</v>
      </c>
      <c r="B69" s="57"/>
      <c r="C69" s="53"/>
      <c r="D69" s="53"/>
      <c r="E69" s="53"/>
      <c r="F69" s="60"/>
    </row>
    <row r="70" spans="1:6">
      <c r="A70" s="36">
        <v>54</v>
      </c>
      <c r="B70" s="57"/>
      <c r="C70" s="53"/>
      <c r="D70" s="53"/>
      <c r="E70" s="53"/>
      <c r="F70" s="60"/>
    </row>
    <row r="71" spans="1:6">
      <c r="A71" s="36">
        <v>55</v>
      </c>
      <c r="B71" s="57"/>
      <c r="C71" s="53"/>
      <c r="D71" s="53"/>
      <c r="E71" s="53"/>
      <c r="F71" s="60"/>
    </row>
    <row r="72" spans="1:6">
      <c r="A72" s="36">
        <v>56</v>
      </c>
      <c r="B72" s="57"/>
      <c r="C72" s="53"/>
      <c r="D72" s="53"/>
      <c r="E72" s="53"/>
      <c r="F72" s="60"/>
    </row>
    <row r="73" spans="1:6">
      <c r="A73" s="36">
        <v>57</v>
      </c>
      <c r="B73" s="57"/>
      <c r="C73" s="53"/>
      <c r="D73" s="53"/>
      <c r="E73" s="53"/>
      <c r="F73" s="60"/>
    </row>
    <row r="74" spans="1:6">
      <c r="A74" s="36">
        <v>58</v>
      </c>
      <c r="B74" s="57"/>
      <c r="C74" s="53"/>
      <c r="D74" s="53"/>
      <c r="E74" s="53"/>
      <c r="F74" s="60"/>
    </row>
    <row r="75" spans="1:6">
      <c r="A75" s="36">
        <v>59</v>
      </c>
      <c r="B75" s="57"/>
      <c r="C75" s="53"/>
      <c r="D75" s="53"/>
      <c r="E75" s="53"/>
      <c r="F75" s="60"/>
    </row>
    <row r="76" spans="1:6">
      <c r="A76" s="36">
        <v>60</v>
      </c>
      <c r="B76" s="57"/>
      <c r="C76" s="53"/>
      <c r="D76" s="53"/>
      <c r="E76" s="53"/>
      <c r="F76" s="60"/>
    </row>
    <row r="77" spans="1:6">
      <c r="A77" s="36">
        <v>61</v>
      </c>
      <c r="B77" s="58"/>
      <c r="C77" s="17"/>
      <c r="D77" s="17"/>
      <c r="E77" s="17"/>
      <c r="F77" s="61"/>
    </row>
    <row r="78" spans="1:6">
      <c r="A78" s="36">
        <v>62</v>
      </c>
      <c r="B78" s="58"/>
      <c r="C78" s="17"/>
      <c r="D78" s="17"/>
      <c r="E78" s="17"/>
      <c r="F78" s="61"/>
    </row>
    <row r="79" spans="1:6">
      <c r="A79" s="36">
        <v>63</v>
      </c>
      <c r="B79" s="58"/>
      <c r="C79" s="17"/>
      <c r="D79" s="17"/>
      <c r="E79" s="17"/>
      <c r="F79" s="61"/>
    </row>
    <row r="80" spans="1:6">
      <c r="A80" s="36">
        <v>64</v>
      </c>
      <c r="B80" s="58"/>
      <c r="C80" s="17"/>
      <c r="D80" s="17"/>
      <c r="E80" s="17"/>
      <c r="F80" s="61"/>
    </row>
    <row r="81" spans="1:6">
      <c r="A81" s="36">
        <v>65</v>
      </c>
      <c r="B81" s="58"/>
      <c r="C81" s="17"/>
      <c r="D81" s="17"/>
      <c r="E81" s="17"/>
      <c r="F81" s="61"/>
    </row>
    <row r="82" spans="1:6">
      <c r="A82" s="36">
        <v>66</v>
      </c>
      <c r="B82" s="58"/>
      <c r="C82" s="17"/>
      <c r="D82" s="17"/>
      <c r="E82" s="17"/>
      <c r="F82" s="61"/>
    </row>
    <row r="83" spans="1:6">
      <c r="A83" s="36">
        <v>67</v>
      </c>
      <c r="B83" s="58"/>
      <c r="C83" s="17"/>
      <c r="D83" s="17"/>
      <c r="E83" s="17"/>
      <c r="F83" s="61"/>
    </row>
    <row r="84" spans="1:6">
      <c r="A84" s="36">
        <v>68</v>
      </c>
      <c r="B84" s="58"/>
      <c r="C84" s="17"/>
      <c r="D84" s="17"/>
      <c r="E84" s="17"/>
      <c r="F84" s="61"/>
    </row>
    <row r="85" spans="1:6">
      <c r="A85" s="36">
        <v>69</v>
      </c>
      <c r="B85" s="58"/>
      <c r="C85" s="17"/>
      <c r="D85" s="17"/>
      <c r="E85" s="17"/>
      <c r="F85" s="61"/>
    </row>
    <row r="86" spans="1:6">
      <c r="A86" s="36">
        <v>70</v>
      </c>
      <c r="B86" s="58"/>
      <c r="C86" s="17"/>
      <c r="D86" s="17"/>
      <c r="E86" s="17"/>
      <c r="F86" s="61"/>
    </row>
    <row r="87" spans="1:6">
      <c r="A87" s="36">
        <v>71</v>
      </c>
      <c r="B87" s="58"/>
      <c r="C87" s="17"/>
      <c r="D87" s="17"/>
      <c r="E87" s="17"/>
      <c r="F87" s="61"/>
    </row>
    <row r="88" spans="1:6">
      <c r="A88" s="36">
        <v>72</v>
      </c>
      <c r="B88" s="58"/>
      <c r="C88" s="17"/>
      <c r="D88" s="17"/>
      <c r="E88" s="17"/>
      <c r="F88" s="61"/>
    </row>
    <row r="89" spans="1:6">
      <c r="A89" s="36">
        <v>73</v>
      </c>
      <c r="B89" s="58"/>
      <c r="C89" s="17"/>
      <c r="D89" s="17"/>
      <c r="E89" s="17"/>
      <c r="F89" s="61"/>
    </row>
    <row r="90" spans="1:6">
      <c r="A90" s="36">
        <v>74</v>
      </c>
      <c r="B90" s="58"/>
      <c r="C90" s="17"/>
      <c r="D90" s="17"/>
      <c r="E90" s="17"/>
      <c r="F90" s="61"/>
    </row>
    <row r="91" spans="1:6">
      <c r="A91" s="36">
        <v>75</v>
      </c>
      <c r="B91" s="58"/>
      <c r="C91" s="17"/>
      <c r="D91" s="17"/>
      <c r="E91" s="17"/>
      <c r="F91" s="61"/>
    </row>
    <row r="92" spans="1:6">
      <c r="A92" s="36">
        <v>76</v>
      </c>
      <c r="B92" s="58"/>
      <c r="C92" s="17"/>
      <c r="D92" s="17"/>
      <c r="E92" s="17"/>
      <c r="F92" s="61"/>
    </row>
    <row r="93" spans="1:6">
      <c r="A93" s="36">
        <v>77</v>
      </c>
      <c r="B93" s="58"/>
      <c r="C93" s="17"/>
      <c r="D93" s="17"/>
      <c r="E93" s="17"/>
      <c r="F93" s="61"/>
    </row>
    <row r="94" spans="1:6">
      <c r="A94" s="36">
        <v>78</v>
      </c>
      <c r="B94" s="58"/>
      <c r="C94" s="17"/>
      <c r="D94" s="17"/>
      <c r="E94" s="17"/>
      <c r="F94" s="61"/>
    </row>
    <row r="95" spans="1:6">
      <c r="A95" s="36">
        <v>79</v>
      </c>
      <c r="B95" s="58"/>
      <c r="C95" s="17"/>
      <c r="D95" s="17"/>
      <c r="E95" s="17"/>
      <c r="F95" s="61"/>
    </row>
    <row r="96" spans="1:6" ht="13.5" thickBot="1">
      <c r="A96" s="65">
        <v>80</v>
      </c>
      <c r="B96" s="62"/>
      <c r="C96" s="63"/>
      <c r="D96" s="63"/>
      <c r="E96" s="63"/>
      <c r="F96" s="64"/>
    </row>
    <row r="97" spans="1:1" ht="13.5" thickTop="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4"/>
  <sheetViews>
    <sheetView topLeftCell="A25" zoomScaleNormal="100" workbookViewId="0">
      <selection activeCell="A7" sqref="A7"/>
    </sheetView>
  </sheetViews>
  <sheetFormatPr defaultRowHeight="12.75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>
      <c r="A1" s="1" t="s">
        <v>189</v>
      </c>
    </row>
    <row r="2" spans="1:11">
      <c r="A2" s="98" t="s">
        <v>167</v>
      </c>
    </row>
    <row r="3" spans="1:11">
      <c r="A3" s="44"/>
    </row>
    <row r="4" spans="1:11">
      <c r="A4" s="44" t="s">
        <v>129</v>
      </c>
    </row>
    <row r="5" spans="1:11">
      <c r="A5" s="44" t="s">
        <v>130</v>
      </c>
      <c r="B5" s="44" t="s">
        <v>131</v>
      </c>
      <c r="D5" s="1" t="s">
        <v>134</v>
      </c>
      <c r="E5" s="44" t="s">
        <v>135</v>
      </c>
    </row>
    <row r="6" spans="1:11">
      <c r="A6" s="44" t="s">
        <v>249</v>
      </c>
      <c r="E6" s="44"/>
    </row>
    <row r="7" spans="1:11" ht="18" customHeight="1">
      <c r="A7" s="44" t="s">
        <v>132</v>
      </c>
      <c r="B7" s="133"/>
      <c r="C7" s="134"/>
      <c r="E7" s="44" t="s">
        <v>136</v>
      </c>
      <c r="F7" s="133" t="s">
        <v>247</v>
      </c>
      <c r="G7" s="134"/>
    </row>
    <row r="8" spans="1:11" ht="18" customHeight="1">
      <c r="A8" s="44" t="s">
        <v>133</v>
      </c>
      <c r="B8" s="135"/>
      <c r="C8" s="136"/>
      <c r="E8" s="44" t="s">
        <v>137</v>
      </c>
      <c r="F8" s="135" t="s">
        <v>246</v>
      </c>
      <c r="G8" s="136"/>
      <c r="K8" s="44"/>
    </row>
    <row r="9" spans="1:11">
      <c r="A9" s="44"/>
      <c r="K9" s="44"/>
    </row>
    <row r="10" spans="1:11">
      <c r="A10" s="1" t="s">
        <v>244</v>
      </c>
      <c r="K10" s="44"/>
    </row>
    <row r="11" spans="1:11">
      <c r="A11" s="1" t="s">
        <v>248</v>
      </c>
      <c r="K11" s="44"/>
    </row>
    <row r="12" spans="1:11">
      <c r="A12" s="1"/>
      <c r="K12" s="44"/>
    </row>
    <row r="13" spans="1:11">
      <c r="A13" s="1"/>
      <c r="K13" s="44"/>
    </row>
    <row r="14" spans="1:11">
      <c r="A14" s="1" t="s">
        <v>128</v>
      </c>
      <c r="K14" s="44"/>
    </row>
    <row r="15" spans="1:11">
      <c r="A15" s="1"/>
    </row>
    <row r="16" spans="1:11">
      <c r="A16" s="1"/>
    </row>
    <row r="17" spans="1:14">
      <c r="A17" s="1" t="s">
        <v>138</v>
      </c>
    </row>
    <row r="18" spans="1:14">
      <c r="B18" s="1" t="s">
        <v>140</v>
      </c>
      <c r="E18" s="1" t="s">
        <v>139</v>
      </c>
      <c r="H18" s="131" t="s">
        <v>194</v>
      </c>
      <c r="I18" s="131"/>
      <c r="N18" s="44"/>
    </row>
    <row r="19" spans="1:14" ht="18" customHeight="1">
      <c r="A19" s="44" t="s">
        <v>141</v>
      </c>
      <c r="B19" s="137" t="s">
        <v>231</v>
      </c>
      <c r="C19" s="138"/>
      <c r="D19" s="136"/>
      <c r="E19" s="139" t="s">
        <v>235</v>
      </c>
      <c r="F19" s="130"/>
      <c r="G19" s="130"/>
      <c r="H19" s="130"/>
      <c r="I19" s="130"/>
      <c r="M19" s="44"/>
      <c r="N19" s="44"/>
    </row>
    <row r="20" spans="1:14" ht="18" customHeight="1">
      <c r="A20" s="44" t="s">
        <v>142</v>
      </c>
      <c r="B20" s="137" t="s">
        <v>240</v>
      </c>
      <c r="C20" s="138"/>
      <c r="D20" s="136"/>
      <c r="E20" s="129" t="s">
        <v>241</v>
      </c>
      <c r="F20" s="130"/>
      <c r="G20" s="130"/>
      <c r="H20" s="140" t="s">
        <v>245</v>
      </c>
      <c r="I20" s="130"/>
      <c r="M20" s="44"/>
      <c r="N20" s="44"/>
    </row>
    <row r="21" spans="1:14" ht="18" customHeight="1">
      <c r="A21" s="44" t="s">
        <v>4</v>
      </c>
      <c r="B21" s="137" t="s">
        <v>242</v>
      </c>
      <c r="C21" s="138"/>
      <c r="D21" s="136"/>
      <c r="E21" s="129" t="s">
        <v>243</v>
      </c>
      <c r="F21" s="130"/>
      <c r="G21" s="130"/>
      <c r="H21" s="130"/>
      <c r="I21" s="130"/>
    </row>
    <row r="22" spans="1:14" ht="18" customHeight="1">
      <c r="A22" s="44" t="s">
        <v>143</v>
      </c>
      <c r="B22" s="137" t="s">
        <v>229</v>
      </c>
      <c r="C22" s="138"/>
      <c r="D22" s="136"/>
      <c r="E22" s="139" t="s">
        <v>230</v>
      </c>
      <c r="F22" s="130"/>
      <c r="G22" s="130"/>
      <c r="H22" s="130"/>
      <c r="I22" s="130"/>
    </row>
    <row r="23" spans="1:14">
      <c r="H23" s="128"/>
      <c r="I23" s="128"/>
    </row>
    <row r="24" spans="1:14">
      <c r="A24" s="1" t="s">
        <v>195</v>
      </c>
    </row>
    <row r="25" spans="1:14">
      <c r="A25" s="1"/>
    </row>
    <row r="26" spans="1:14">
      <c r="A26" s="131" t="s">
        <v>140</v>
      </c>
      <c r="B26" s="132"/>
      <c r="C26" s="131" t="s">
        <v>139</v>
      </c>
      <c r="D26" s="132"/>
      <c r="E26" s="132"/>
      <c r="F26" s="131" t="s">
        <v>194</v>
      </c>
      <c r="G26" s="131"/>
    </row>
    <row r="27" spans="1:14" ht="18" customHeight="1">
      <c r="A27" s="130" t="s">
        <v>229</v>
      </c>
      <c r="B27" s="130"/>
      <c r="C27" s="139" t="s">
        <v>230</v>
      </c>
      <c r="D27" s="130"/>
      <c r="E27" s="130"/>
      <c r="F27" s="130"/>
      <c r="G27" s="130"/>
    </row>
    <row r="28" spans="1:14" ht="18" customHeight="1">
      <c r="A28" s="140" t="s">
        <v>231</v>
      </c>
      <c r="B28" s="130"/>
      <c r="C28" s="139" t="s">
        <v>235</v>
      </c>
      <c r="D28" s="130"/>
      <c r="E28" s="130"/>
      <c r="F28" s="130"/>
      <c r="G28" s="130"/>
    </row>
    <row r="29" spans="1:14" ht="18" customHeight="1">
      <c r="A29" s="140" t="s">
        <v>232</v>
      </c>
      <c r="B29" s="130"/>
      <c r="C29" s="139" t="s">
        <v>236</v>
      </c>
      <c r="D29" s="130"/>
      <c r="E29" s="130"/>
      <c r="F29" s="130">
        <v>3607137440</v>
      </c>
      <c r="G29" s="130"/>
    </row>
    <row r="30" spans="1:14" ht="18" customHeight="1">
      <c r="A30" s="140" t="s">
        <v>226</v>
      </c>
      <c r="B30" s="130"/>
      <c r="C30" s="139" t="s">
        <v>237</v>
      </c>
      <c r="D30" s="130"/>
      <c r="E30" s="130"/>
      <c r="F30" s="130"/>
      <c r="G30" s="130"/>
    </row>
    <row r="31" spans="1:14" ht="18" customHeight="1">
      <c r="A31" s="140" t="s">
        <v>233</v>
      </c>
      <c r="B31" s="130"/>
      <c r="C31" s="139" t="s">
        <v>238</v>
      </c>
      <c r="D31" s="130"/>
      <c r="E31" s="130"/>
      <c r="F31" s="130"/>
      <c r="G31" s="130"/>
    </row>
    <row r="32" spans="1:14">
      <c r="A32" s="44" t="s">
        <v>234</v>
      </c>
      <c r="C32" s="113" t="s">
        <v>239</v>
      </c>
      <c r="F32">
        <v>3609297145</v>
      </c>
    </row>
    <row r="34" spans="1:1">
      <c r="A34" s="1" t="s">
        <v>144</v>
      </c>
    </row>
  </sheetData>
  <mergeCells count="36">
    <mergeCell ref="H23:I23"/>
    <mergeCell ref="H18:I18"/>
    <mergeCell ref="H19:I19"/>
    <mergeCell ref="H20:I20"/>
    <mergeCell ref="H21:I21"/>
    <mergeCell ref="H22:I22"/>
    <mergeCell ref="F27:G27"/>
    <mergeCell ref="A31:B31"/>
    <mergeCell ref="C31:E31"/>
    <mergeCell ref="F30:G30"/>
    <mergeCell ref="F31:G31"/>
    <mergeCell ref="A27:B27"/>
    <mergeCell ref="A28:B28"/>
    <mergeCell ref="A29:B29"/>
    <mergeCell ref="F28:G28"/>
    <mergeCell ref="F29:G29"/>
    <mergeCell ref="E19:G19"/>
    <mergeCell ref="E21:G21"/>
    <mergeCell ref="E22:G22"/>
    <mergeCell ref="A30:B30"/>
    <mergeCell ref="C27:E27"/>
    <mergeCell ref="C28:E28"/>
    <mergeCell ref="C29:E29"/>
    <mergeCell ref="C30:E30"/>
    <mergeCell ref="B21:D21"/>
    <mergeCell ref="B22:D22"/>
    <mergeCell ref="E20:G20"/>
    <mergeCell ref="C26:E26"/>
    <mergeCell ref="A26:B26"/>
    <mergeCell ref="F26:G26"/>
    <mergeCell ref="B7:C7"/>
    <mergeCell ref="B8:C8"/>
    <mergeCell ref="B19:D19"/>
    <mergeCell ref="B20:D20"/>
    <mergeCell ref="F7:G7"/>
    <mergeCell ref="F8:G8"/>
  </mergeCells>
  <hyperlinks>
    <hyperlink ref="C27" r:id="rId1"/>
    <hyperlink ref="C28" r:id="rId2"/>
    <hyperlink ref="C29" r:id="rId3"/>
    <hyperlink ref="C30" r:id="rId4"/>
    <hyperlink ref="C31" r:id="rId5"/>
    <hyperlink ref="C32" r:id="rId6"/>
    <hyperlink ref="E19" r:id="rId7"/>
    <hyperlink ref="E20" r:id="rId8" display="marti241@students.wwu.edu  "/>
    <hyperlink ref="E22" r:id="rId9"/>
    <hyperlink ref="E21" r:id="rId10" display="mcclure2@students.wwu.edu "/>
  </hyperlinks>
  <pageMargins left="0.7" right="0.7" top="0.75" bottom="0.75" header="0.3" footer="0.3"/>
  <pageSetup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38" sqref="H38"/>
    </sheetView>
  </sheetViews>
  <sheetFormatPr defaultRowHeight="12.75"/>
  <sheetData>
    <row r="1" spans="1:8">
      <c r="A1" s="44" t="s">
        <v>218</v>
      </c>
    </row>
    <row r="2" spans="1:8">
      <c r="A2" s="44" t="s">
        <v>219</v>
      </c>
    </row>
    <row r="3" spans="1:8">
      <c r="A3" s="44" t="s">
        <v>220</v>
      </c>
    </row>
    <row r="4" spans="1:8">
      <c r="A4" s="44" t="s">
        <v>197</v>
      </c>
    </row>
    <row r="5" spans="1:8">
      <c r="A5" s="44" t="s">
        <v>221</v>
      </c>
    </row>
    <row r="6" spans="1:8">
      <c r="A6" s="44" t="s">
        <v>222</v>
      </c>
    </row>
    <row r="7" spans="1:8">
      <c r="A7" s="44" t="s">
        <v>202</v>
      </c>
    </row>
    <row r="8" spans="1:8">
      <c r="A8" s="44"/>
    </row>
    <row r="10" spans="1:8">
      <c r="C10" s="131" t="s">
        <v>206</v>
      </c>
      <c r="D10" s="131"/>
      <c r="E10" s="131"/>
    </row>
    <row r="11" spans="1:8">
      <c r="E11" s="44" t="s">
        <v>205</v>
      </c>
    </row>
    <row r="12" spans="1:8">
      <c r="C12" s="44" t="s">
        <v>198</v>
      </c>
      <c r="D12" s="44" t="s">
        <v>199</v>
      </c>
      <c r="E12" s="44" t="s">
        <v>198</v>
      </c>
      <c r="F12" s="1" t="s">
        <v>207</v>
      </c>
      <c r="G12" s="44" t="s">
        <v>210</v>
      </c>
      <c r="H12" s="44" t="s">
        <v>210</v>
      </c>
    </row>
    <row r="13" spans="1:8">
      <c r="C13" s="44" t="s">
        <v>203</v>
      </c>
      <c r="D13" s="44" t="s">
        <v>200</v>
      </c>
      <c r="E13" s="44" t="s">
        <v>203</v>
      </c>
      <c r="F13" s="1" t="s">
        <v>208</v>
      </c>
      <c r="G13" s="44" t="s">
        <v>211</v>
      </c>
      <c r="H13" s="44" t="s">
        <v>211</v>
      </c>
    </row>
    <row r="14" spans="1:8" ht="13.5" thickBot="1">
      <c r="C14" s="44" t="s">
        <v>204</v>
      </c>
      <c r="D14" s="44" t="s">
        <v>201</v>
      </c>
      <c r="E14" s="44" t="s">
        <v>204</v>
      </c>
      <c r="F14" s="1" t="s">
        <v>209</v>
      </c>
      <c r="G14" s="44" t="s">
        <v>212</v>
      </c>
      <c r="H14" s="44" t="s">
        <v>213</v>
      </c>
    </row>
    <row r="15" spans="1:8" ht="14.25" thickTop="1" thickBot="1">
      <c r="A15" s="44" t="s">
        <v>215</v>
      </c>
      <c r="C15" s="114">
        <f>SQRT(1000/PI())</f>
        <v>17.841241161527712</v>
      </c>
      <c r="D15" s="97">
        <v>0</v>
      </c>
      <c r="E15">
        <f>C15*(COS(D15*PI()/180))</f>
        <v>17.841241161527712</v>
      </c>
      <c r="F15" s="114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>
      <c r="A16" s="44" t="s">
        <v>214</v>
      </c>
      <c r="C16" s="114">
        <f>SQRT(2000/PI())</f>
        <v>25.231325220201601</v>
      </c>
      <c r="D16" s="97">
        <v>0</v>
      </c>
      <c r="E16">
        <f>C16*(COS(D16*PI()/180))</f>
        <v>25.231325220201601</v>
      </c>
      <c r="F16" s="114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/>
    <row r="18" spans="4:4">
      <c r="D18" s="98" t="s">
        <v>217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 Labs</dc:creator>
  <cp:lastModifiedBy>David Wallin</cp:lastModifiedBy>
  <cp:lastPrinted>2009-05-04T21:14:25Z</cp:lastPrinted>
  <dcterms:created xsi:type="dcterms:W3CDTF">2000-05-10T00:59:41Z</dcterms:created>
  <dcterms:modified xsi:type="dcterms:W3CDTF">2012-05-09T21:51:17Z</dcterms:modified>
</cp:coreProperties>
</file>