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u2-my.sharepoint.com/personal/wallin_wwu_edu/Documents/webstuff/website/wallin/prod/envr407/"/>
    </mc:Choice>
  </mc:AlternateContent>
  <xr:revisionPtr revIDLastSave="0" documentId="8_{293B4868-E6C1-4600-BE7E-D68AA14BBB9F}" xr6:coauthVersionLast="47" xr6:coauthVersionMax="47" xr10:uidLastSave="{00000000-0000-0000-0000-000000000000}"/>
  <bookViews>
    <workbookView xWindow="-120" yWindow="-120" windowWidth="29040" windowHeight="17640" tabRatio="807" xr2:uid="{00000000-000D-0000-FFFF-FFFF00000000}"/>
  </bookViews>
  <sheets>
    <sheet name="CWD &amp; Snags" sheetId="4" r:id="rId1"/>
    <sheet name="Understory Cover" sheetId="5" r:id="rId2"/>
    <sheet name="trees &lt;50cm" sheetId="2" r:id="rId3"/>
    <sheet name="trees &gt;50 cm" sheetId="3" r:id="rId4"/>
    <sheet name="Saplings" sheetId="6" r:id="rId5"/>
    <sheet name="raw tree data" sheetId="1" r:id="rId6"/>
    <sheet name="raw understory -saplings" sheetId="7" r:id="rId7"/>
    <sheet name="raw CWD" sheetId="8" r:id="rId8"/>
    <sheet name="raw snags" sheetId="9" r:id="rId9"/>
    <sheet name="Plot Info" sheetId="10" r:id="rId10"/>
    <sheet name="Slope Correction" sheetId="11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2" i="3" l="1"/>
  <c r="B109" i="3"/>
  <c r="D16" i="11"/>
  <c r="D15" i="11"/>
  <c r="E15" i="11"/>
  <c r="G15" i="11"/>
  <c r="H15" i="11"/>
  <c r="K1" i="2"/>
  <c r="G100" i="3"/>
  <c r="G105" i="3"/>
  <c r="C3" i="3"/>
  <c r="C4" i="3"/>
  <c r="C5" i="3"/>
  <c r="C6" i="3"/>
  <c r="C7" i="3"/>
  <c r="C8" i="3"/>
  <c r="C9" i="3"/>
  <c r="C66" i="3"/>
  <c r="C10" i="3"/>
  <c r="C11" i="3"/>
  <c r="C12" i="3"/>
  <c r="C13" i="3"/>
  <c r="C14" i="3"/>
  <c r="C71" i="3"/>
  <c r="C15" i="3"/>
  <c r="C16" i="3"/>
  <c r="C17" i="3"/>
  <c r="C18" i="3"/>
  <c r="C19" i="3"/>
  <c r="C20" i="3"/>
  <c r="C21" i="3"/>
  <c r="C22" i="3"/>
  <c r="C79" i="3"/>
  <c r="C23" i="3"/>
  <c r="C24" i="3"/>
  <c r="C25" i="3"/>
  <c r="C26" i="3"/>
  <c r="C27" i="3"/>
  <c r="C28" i="3"/>
  <c r="C29" i="3"/>
  <c r="C30" i="3"/>
  <c r="C87" i="3"/>
  <c r="C31" i="3"/>
  <c r="C88" i="3"/>
  <c r="C32" i="3"/>
  <c r="C33" i="3"/>
  <c r="C34" i="3"/>
  <c r="C35" i="3"/>
  <c r="C36" i="3"/>
  <c r="C37" i="3"/>
  <c r="C38" i="3"/>
  <c r="C95" i="3"/>
  <c r="C39" i="3"/>
  <c r="C40" i="3"/>
  <c r="C41" i="3"/>
  <c r="C98" i="3"/>
  <c r="C42" i="3"/>
  <c r="C43" i="3"/>
  <c r="C100" i="3"/>
  <c r="C44" i="3"/>
  <c r="C101" i="3"/>
  <c r="C45" i="3"/>
  <c r="C102" i="3"/>
  <c r="C46" i="3"/>
  <c r="C103" i="3"/>
  <c r="C47" i="3"/>
  <c r="C104" i="3"/>
  <c r="C48" i="3"/>
  <c r="C105" i="3"/>
  <c r="C49" i="3"/>
  <c r="C106" i="3"/>
  <c r="C50" i="3"/>
  <c r="C107" i="3"/>
  <c r="C51" i="3"/>
  <c r="C108" i="3"/>
  <c r="C52" i="3"/>
  <c r="C109" i="3"/>
  <c r="C54" i="3"/>
  <c r="D3" i="3"/>
  <c r="D4" i="3"/>
  <c r="D5" i="3"/>
  <c r="D6" i="3"/>
  <c r="D63" i="3"/>
  <c r="D7" i="3"/>
  <c r="D8" i="3"/>
  <c r="D9" i="3"/>
  <c r="D10" i="3"/>
  <c r="D11" i="3"/>
  <c r="D68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81" i="3"/>
  <c r="D25" i="3"/>
  <c r="D26" i="3"/>
  <c r="D27" i="3"/>
  <c r="D84" i="3"/>
  <c r="D28" i="3"/>
  <c r="D29" i="3"/>
  <c r="D30" i="3"/>
  <c r="D31" i="3"/>
  <c r="D32" i="3"/>
  <c r="D89" i="3"/>
  <c r="D33" i="3"/>
  <c r="D90" i="3"/>
  <c r="D34" i="3"/>
  <c r="D35" i="3"/>
  <c r="D92" i="3"/>
  <c r="D36" i="3"/>
  <c r="D37" i="3"/>
  <c r="D38" i="3"/>
  <c r="D95" i="3"/>
  <c r="D39" i="3"/>
  <c r="D96" i="3"/>
  <c r="D40" i="3"/>
  <c r="D41" i="3"/>
  <c r="D42" i="3"/>
  <c r="D99" i="3"/>
  <c r="D43" i="3"/>
  <c r="D100" i="3"/>
  <c r="D44" i="3"/>
  <c r="D101" i="3"/>
  <c r="D45" i="3"/>
  <c r="D102" i="3"/>
  <c r="D46" i="3"/>
  <c r="D103" i="3"/>
  <c r="D47" i="3"/>
  <c r="D104" i="3"/>
  <c r="D48" i="3"/>
  <c r="D105" i="3"/>
  <c r="D49" i="3"/>
  <c r="D106" i="3"/>
  <c r="D50" i="3"/>
  <c r="D107" i="3"/>
  <c r="D51" i="3"/>
  <c r="D108" i="3"/>
  <c r="D52" i="3"/>
  <c r="D109" i="3"/>
  <c r="E3" i="3"/>
  <c r="E4" i="3"/>
  <c r="E5" i="3"/>
  <c r="E6" i="3"/>
  <c r="E7" i="3"/>
  <c r="E8" i="3"/>
  <c r="E9" i="3"/>
  <c r="E10" i="3"/>
  <c r="E11" i="3"/>
  <c r="E12" i="3"/>
  <c r="E13" i="3"/>
  <c r="E14" i="3"/>
  <c r="E71" i="3"/>
  <c r="E15" i="3"/>
  <c r="E16" i="3"/>
  <c r="E17" i="3"/>
  <c r="E18" i="3"/>
  <c r="E75" i="3"/>
  <c r="E19" i="3"/>
  <c r="E20" i="3"/>
  <c r="E21" i="3"/>
  <c r="E22" i="3"/>
  <c r="E23" i="3"/>
  <c r="E80" i="3"/>
  <c r="E24" i="3"/>
  <c r="E25" i="3"/>
  <c r="E82" i="3"/>
  <c r="E26" i="3"/>
  <c r="E83" i="3"/>
  <c r="E27" i="3"/>
  <c r="E84" i="3"/>
  <c r="E28" i="3"/>
  <c r="E29" i="3"/>
  <c r="E30" i="3"/>
  <c r="E31" i="3"/>
  <c r="E54" i="3"/>
  <c r="E32" i="3"/>
  <c r="E33" i="3"/>
  <c r="E90" i="3"/>
  <c r="E34" i="3"/>
  <c r="E35" i="3"/>
  <c r="E36" i="3"/>
  <c r="E37" i="3"/>
  <c r="E38" i="3"/>
  <c r="E95" i="3"/>
  <c r="E39" i="3"/>
  <c r="E96" i="3"/>
  <c r="E40" i="3"/>
  <c r="E41" i="3"/>
  <c r="E42" i="3"/>
  <c r="E43" i="3"/>
  <c r="E100" i="3"/>
  <c r="E44" i="3"/>
  <c r="E101" i="3"/>
  <c r="E45" i="3"/>
  <c r="E102" i="3"/>
  <c r="E46" i="3"/>
  <c r="E103" i="3"/>
  <c r="E47" i="3"/>
  <c r="E104" i="3"/>
  <c r="E48" i="3"/>
  <c r="E105" i="3"/>
  <c r="E49" i="3"/>
  <c r="E106" i="3"/>
  <c r="E50" i="3"/>
  <c r="E107" i="3"/>
  <c r="E51" i="3"/>
  <c r="E108" i="3"/>
  <c r="E52" i="3"/>
  <c r="E109" i="3"/>
  <c r="F3" i="3"/>
  <c r="F4" i="3"/>
  <c r="F54" i="3"/>
  <c r="F5" i="3"/>
  <c r="F6" i="3"/>
  <c r="F7" i="3"/>
  <c r="F8" i="3"/>
  <c r="F9" i="3"/>
  <c r="F10" i="3"/>
  <c r="F67" i="3"/>
  <c r="F11" i="3"/>
  <c r="F68" i="3"/>
  <c r="F12" i="3"/>
  <c r="F13" i="3"/>
  <c r="F14" i="3"/>
  <c r="F15" i="3"/>
  <c r="F16" i="3"/>
  <c r="F17" i="3"/>
  <c r="F18" i="3"/>
  <c r="F75" i="3"/>
  <c r="F19" i="3"/>
  <c r="F20" i="3"/>
  <c r="F21" i="3"/>
  <c r="F22" i="3"/>
  <c r="F23" i="3"/>
  <c r="F24" i="3"/>
  <c r="F25" i="3"/>
  <c r="F26" i="3"/>
  <c r="F83" i="3"/>
  <c r="F27" i="3"/>
  <c r="F28" i="3"/>
  <c r="F29" i="3"/>
  <c r="F86" i="3"/>
  <c r="F30" i="3"/>
  <c r="F31" i="3"/>
  <c r="F88" i="3"/>
  <c r="F32" i="3"/>
  <c r="F33" i="3"/>
  <c r="F34" i="3"/>
  <c r="F91" i="3"/>
  <c r="F35" i="3"/>
  <c r="F36" i="3"/>
  <c r="F37" i="3"/>
  <c r="F94" i="3"/>
  <c r="F38" i="3"/>
  <c r="F39" i="3"/>
  <c r="F40" i="3"/>
  <c r="F97" i="3"/>
  <c r="F41" i="3"/>
  <c r="F42" i="3"/>
  <c r="F99" i="3"/>
  <c r="F43" i="3"/>
  <c r="F100" i="3"/>
  <c r="F44" i="3"/>
  <c r="F101" i="3"/>
  <c r="F45" i="3"/>
  <c r="F102" i="3"/>
  <c r="F46" i="3"/>
  <c r="F103" i="3"/>
  <c r="F47" i="3"/>
  <c r="F104" i="3"/>
  <c r="F48" i="3"/>
  <c r="F105" i="3"/>
  <c r="F49" i="3"/>
  <c r="F106" i="3"/>
  <c r="F50" i="3"/>
  <c r="F107" i="3"/>
  <c r="F51" i="3"/>
  <c r="F108" i="3"/>
  <c r="F52" i="3"/>
  <c r="F109" i="3"/>
  <c r="G3" i="3"/>
  <c r="G4" i="3"/>
  <c r="G5" i="3"/>
  <c r="G6" i="3"/>
  <c r="G7" i="3"/>
  <c r="G64" i="3"/>
  <c r="G8" i="3"/>
  <c r="G9" i="3"/>
  <c r="G66" i="3"/>
  <c r="G10" i="3"/>
  <c r="G11" i="3"/>
  <c r="G12" i="3"/>
  <c r="G13" i="3"/>
  <c r="G14" i="3"/>
  <c r="G71" i="3"/>
  <c r="G15" i="3"/>
  <c r="G72" i="3"/>
  <c r="G16" i="3"/>
  <c r="G17" i="3"/>
  <c r="G18" i="3"/>
  <c r="G19" i="3"/>
  <c r="G20" i="3"/>
  <c r="G21" i="3"/>
  <c r="G22" i="3"/>
  <c r="G23" i="3"/>
  <c r="G80" i="3"/>
  <c r="G24" i="3"/>
  <c r="G25" i="3"/>
  <c r="G26" i="3"/>
  <c r="G27" i="3"/>
  <c r="G28" i="3"/>
  <c r="G85" i="3"/>
  <c r="G29" i="3"/>
  <c r="G30" i="3"/>
  <c r="G87" i="3"/>
  <c r="G31" i="3"/>
  <c r="G88" i="3"/>
  <c r="G32" i="3"/>
  <c r="G33" i="3"/>
  <c r="G90" i="3"/>
  <c r="G34" i="3"/>
  <c r="G35" i="3"/>
  <c r="G36" i="3"/>
  <c r="G93" i="3"/>
  <c r="G37" i="3"/>
  <c r="G38" i="3"/>
  <c r="G39" i="3"/>
  <c r="G96" i="3"/>
  <c r="G40" i="3"/>
  <c r="G97" i="3"/>
  <c r="G41" i="3"/>
  <c r="G42" i="3"/>
  <c r="G99" i="3"/>
  <c r="G43" i="3"/>
  <c r="G44" i="3"/>
  <c r="G101" i="3"/>
  <c r="G45" i="3"/>
  <c r="G102" i="3"/>
  <c r="G46" i="3"/>
  <c r="G103" i="3"/>
  <c r="G47" i="3"/>
  <c r="G104" i="3"/>
  <c r="G48" i="3"/>
  <c r="G49" i="3"/>
  <c r="G106" i="3"/>
  <c r="G50" i="3"/>
  <c r="G107" i="3"/>
  <c r="G51" i="3"/>
  <c r="G108" i="3"/>
  <c r="G52" i="3"/>
  <c r="G109" i="3"/>
  <c r="H3" i="3"/>
  <c r="H4" i="3"/>
  <c r="H5" i="3"/>
  <c r="H6" i="3"/>
  <c r="H63" i="3"/>
  <c r="H7" i="3"/>
  <c r="H8" i="3"/>
  <c r="H9" i="3"/>
  <c r="H66" i="3"/>
  <c r="H10" i="3"/>
  <c r="H11" i="3"/>
  <c r="H12" i="3"/>
  <c r="H13" i="3"/>
  <c r="H14" i="3"/>
  <c r="H71" i="3"/>
  <c r="H15" i="3"/>
  <c r="H16" i="3"/>
  <c r="H17" i="3"/>
  <c r="H18" i="3"/>
  <c r="H19" i="3"/>
  <c r="H20" i="3"/>
  <c r="H21" i="3"/>
  <c r="H22" i="3"/>
  <c r="H79" i="3"/>
  <c r="H23" i="3"/>
  <c r="H24" i="3"/>
  <c r="H25" i="3"/>
  <c r="H26" i="3"/>
  <c r="H27" i="3"/>
  <c r="H84" i="3"/>
  <c r="H28" i="3"/>
  <c r="H85" i="3"/>
  <c r="H29" i="3"/>
  <c r="H30" i="3"/>
  <c r="H87" i="3"/>
  <c r="H31" i="3"/>
  <c r="H32" i="3"/>
  <c r="H33" i="3"/>
  <c r="H90" i="3"/>
  <c r="H34" i="3"/>
  <c r="H35" i="3"/>
  <c r="H36" i="3"/>
  <c r="H93" i="3"/>
  <c r="H37" i="3"/>
  <c r="H38" i="3"/>
  <c r="H95" i="3"/>
  <c r="H39" i="3"/>
  <c r="H96" i="3"/>
  <c r="H40" i="3"/>
  <c r="H97" i="3"/>
  <c r="H41" i="3"/>
  <c r="H98" i="3"/>
  <c r="H42" i="3"/>
  <c r="H99" i="3"/>
  <c r="H43" i="3"/>
  <c r="H100" i="3"/>
  <c r="H44" i="3"/>
  <c r="H101" i="3"/>
  <c r="H45" i="3"/>
  <c r="H102" i="3"/>
  <c r="H46" i="3"/>
  <c r="H103" i="3"/>
  <c r="H47" i="3"/>
  <c r="H104" i="3"/>
  <c r="H48" i="3"/>
  <c r="H105" i="3"/>
  <c r="H49" i="3"/>
  <c r="H106" i="3"/>
  <c r="H50" i="3"/>
  <c r="H107" i="3"/>
  <c r="H51" i="3"/>
  <c r="H108" i="3"/>
  <c r="H52" i="3"/>
  <c r="H109" i="3"/>
  <c r="I3" i="3"/>
  <c r="I60" i="3"/>
  <c r="I4" i="3"/>
  <c r="I61" i="3"/>
  <c r="I5" i="3"/>
  <c r="I62" i="3"/>
  <c r="I6" i="3"/>
  <c r="I63" i="3"/>
  <c r="I7" i="3"/>
  <c r="I64" i="3"/>
  <c r="I8" i="3"/>
  <c r="I65" i="3"/>
  <c r="I9" i="3"/>
  <c r="I10" i="3"/>
  <c r="I11" i="3"/>
  <c r="I68" i="3"/>
  <c r="I12" i="3"/>
  <c r="I69" i="3"/>
  <c r="I13" i="3"/>
  <c r="I14" i="3"/>
  <c r="I71" i="3"/>
  <c r="I15" i="3"/>
  <c r="I72" i="3"/>
  <c r="I16" i="3"/>
  <c r="I17" i="3"/>
  <c r="I74" i="3"/>
  <c r="I18" i="3"/>
  <c r="I75" i="3"/>
  <c r="I19" i="3"/>
  <c r="I76" i="3"/>
  <c r="I20" i="3"/>
  <c r="I77" i="3"/>
  <c r="I21" i="3"/>
  <c r="I78" i="3"/>
  <c r="I22" i="3"/>
  <c r="I23" i="3"/>
  <c r="I80" i="3"/>
  <c r="I24" i="3"/>
  <c r="I25" i="3"/>
  <c r="I26" i="3"/>
  <c r="I27" i="3"/>
  <c r="I84" i="3"/>
  <c r="I28" i="3"/>
  <c r="I85" i="3"/>
  <c r="I29" i="3"/>
  <c r="I86" i="3"/>
  <c r="I30" i="3"/>
  <c r="I31" i="3"/>
  <c r="I32" i="3"/>
  <c r="I33" i="3"/>
  <c r="I90" i="3"/>
  <c r="I34" i="3"/>
  <c r="I91" i="3"/>
  <c r="I35" i="3"/>
  <c r="I92" i="3"/>
  <c r="I36" i="3"/>
  <c r="I93" i="3"/>
  <c r="I37" i="3"/>
  <c r="I38" i="3"/>
  <c r="I39" i="3"/>
  <c r="I96" i="3"/>
  <c r="I40" i="3"/>
  <c r="I97" i="3"/>
  <c r="I41" i="3"/>
  <c r="I42" i="3"/>
  <c r="I43" i="3"/>
  <c r="I100" i="3"/>
  <c r="I44" i="3"/>
  <c r="I101" i="3"/>
  <c r="I45" i="3"/>
  <c r="I102" i="3"/>
  <c r="I46" i="3"/>
  <c r="I103" i="3"/>
  <c r="I47" i="3"/>
  <c r="I104" i="3"/>
  <c r="I48" i="3"/>
  <c r="I105" i="3"/>
  <c r="I49" i="3"/>
  <c r="I106" i="3"/>
  <c r="I50" i="3"/>
  <c r="I107" i="3"/>
  <c r="I51" i="3"/>
  <c r="I108" i="3"/>
  <c r="I52" i="3"/>
  <c r="I109" i="3"/>
  <c r="B3" i="3"/>
  <c r="B4" i="3"/>
  <c r="B61" i="3"/>
  <c r="B5" i="3"/>
  <c r="B6" i="3"/>
  <c r="B63" i="3"/>
  <c r="B7" i="3"/>
  <c r="B8" i="3"/>
  <c r="B9" i="3"/>
  <c r="B10" i="3"/>
  <c r="B67" i="3"/>
  <c r="B11" i="3"/>
  <c r="B12" i="3"/>
  <c r="B13" i="3"/>
  <c r="B70" i="3"/>
  <c r="B14" i="3"/>
  <c r="B15" i="3"/>
  <c r="B16" i="3"/>
  <c r="B17" i="3"/>
  <c r="B18" i="3"/>
  <c r="B19" i="3"/>
  <c r="B76" i="3"/>
  <c r="B20" i="3"/>
  <c r="B21" i="3"/>
  <c r="B78" i="3"/>
  <c r="B22" i="3"/>
  <c r="B79" i="3"/>
  <c r="B23" i="3"/>
  <c r="B24" i="3"/>
  <c r="B25" i="3"/>
  <c r="B82" i="3"/>
  <c r="B26" i="3"/>
  <c r="B27" i="3"/>
  <c r="B28" i="3"/>
  <c r="B85" i="3"/>
  <c r="B29" i="3"/>
  <c r="B30" i="3"/>
  <c r="B87" i="3"/>
  <c r="B31" i="3"/>
  <c r="B88" i="3"/>
  <c r="B32" i="3"/>
  <c r="B89" i="3"/>
  <c r="B33" i="3"/>
  <c r="B90" i="3"/>
  <c r="B34" i="3"/>
  <c r="B91" i="3"/>
  <c r="B35" i="3"/>
  <c r="B92" i="3"/>
  <c r="B36" i="3"/>
  <c r="B93" i="3"/>
  <c r="B37" i="3"/>
  <c r="B38" i="3"/>
  <c r="B39" i="3"/>
  <c r="B96" i="3"/>
  <c r="B40" i="3"/>
  <c r="B97" i="3"/>
  <c r="B41" i="3"/>
  <c r="B98" i="3"/>
  <c r="B42" i="3"/>
  <c r="B43" i="3"/>
  <c r="B100" i="3"/>
  <c r="B44" i="3"/>
  <c r="B101" i="3"/>
  <c r="B45" i="3"/>
  <c r="B102" i="3"/>
  <c r="B46" i="3"/>
  <c r="B103" i="3"/>
  <c r="B47" i="3"/>
  <c r="B104" i="3"/>
  <c r="B48" i="3"/>
  <c r="B105" i="3"/>
  <c r="B49" i="3"/>
  <c r="B106" i="3"/>
  <c r="B50" i="3"/>
  <c r="B107" i="3"/>
  <c r="B51" i="3"/>
  <c r="B108" i="3"/>
  <c r="I8" i="5"/>
  <c r="C16" i="11"/>
  <c r="F16" i="11"/>
  <c r="I66" i="3"/>
  <c r="I67" i="3"/>
  <c r="I70" i="3"/>
  <c r="I73" i="3"/>
  <c r="I79" i="3"/>
  <c r="C15" i="11"/>
  <c r="F15" i="11"/>
  <c r="C3" i="6"/>
  <c r="D3" i="6"/>
  <c r="E3" i="6"/>
  <c r="F3" i="6"/>
  <c r="G3" i="6"/>
  <c r="H3" i="6"/>
  <c r="H4" i="6"/>
  <c r="H5" i="6"/>
  <c r="H6" i="6"/>
  <c r="H8" i="6"/>
  <c r="C4" i="6"/>
  <c r="C5" i="6"/>
  <c r="C6" i="6"/>
  <c r="D4" i="6"/>
  <c r="E4" i="6"/>
  <c r="F4" i="6"/>
  <c r="G4" i="6"/>
  <c r="D5" i="6"/>
  <c r="D8" i="6"/>
  <c r="D6" i="6"/>
  <c r="E5" i="6"/>
  <c r="F5" i="6"/>
  <c r="G5" i="6"/>
  <c r="E6" i="6"/>
  <c r="F6" i="6"/>
  <c r="F8" i="6"/>
  <c r="G6" i="6"/>
  <c r="G8" i="6"/>
  <c r="B4" i="6"/>
  <c r="B5" i="6"/>
  <c r="B6" i="6"/>
  <c r="B3" i="6"/>
  <c r="C3" i="5"/>
  <c r="D3" i="5"/>
  <c r="D8" i="5"/>
  <c r="E3" i="5"/>
  <c r="E8" i="5"/>
  <c r="F3" i="5"/>
  <c r="G3" i="5"/>
  <c r="H3" i="5"/>
  <c r="J3" i="5"/>
  <c r="J4" i="5"/>
  <c r="J5" i="5"/>
  <c r="J6" i="5"/>
  <c r="K3" i="5"/>
  <c r="K8" i="5"/>
  <c r="L3" i="5"/>
  <c r="M3" i="5"/>
  <c r="M4" i="5"/>
  <c r="M5" i="5"/>
  <c r="M6" i="5"/>
  <c r="M8" i="5" s="1"/>
  <c r="N3" i="5"/>
  <c r="O3" i="5"/>
  <c r="P3" i="5"/>
  <c r="C4" i="5"/>
  <c r="D4" i="5"/>
  <c r="E4" i="5"/>
  <c r="F4" i="5"/>
  <c r="F8" i="5"/>
  <c r="F5" i="5"/>
  <c r="F6" i="5"/>
  <c r="G4" i="5"/>
  <c r="H4" i="5"/>
  <c r="K4" i="5"/>
  <c r="L4" i="5"/>
  <c r="N4" i="5"/>
  <c r="O4" i="5"/>
  <c r="O5" i="5"/>
  <c r="O6" i="5"/>
  <c r="P4" i="5"/>
  <c r="P5" i="5"/>
  <c r="P6" i="5"/>
  <c r="P8" i="5" s="1"/>
  <c r="C5" i="5"/>
  <c r="D5" i="5"/>
  <c r="E5" i="5"/>
  <c r="G5" i="5"/>
  <c r="H5" i="5"/>
  <c r="H8" i="5"/>
  <c r="K5" i="5"/>
  <c r="K6" i="5"/>
  <c r="L5" i="5"/>
  <c r="N5" i="5"/>
  <c r="C6" i="5"/>
  <c r="D6" i="5"/>
  <c r="E6" i="5"/>
  <c r="G6" i="5"/>
  <c r="H6" i="5"/>
  <c r="L6" i="5"/>
  <c r="L8" i="5" s="1"/>
  <c r="N6" i="5"/>
  <c r="B4" i="5"/>
  <c r="B5" i="5"/>
  <c r="B6" i="5"/>
  <c r="B8" i="5"/>
  <c r="B3" i="5"/>
  <c r="B94" i="3"/>
  <c r="B95" i="3"/>
  <c r="B99" i="3"/>
  <c r="C85" i="3"/>
  <c r="D85" i="3"/>
  <c r="E85" i="3"/>
  <c r="F85" i="3"/>
  <c r="B86" i="3"/>
  <c r="C86" i="3"/>
  <c r="D86" i="3"/>
  <c r="E86" i="3"/>
  <c r="G86" i="3"/>
  <c r="H86" i="3"/>
  <c r="D87" i="3"/>
  <c r="E87" i="3"/>
  <c r="F87" i="3"/>
  <c r="I87" i="3"/>
  <c r="D88" i="3"/>
  <c r="H88" i="3"/>
  <c r="I88" i="3"/>
  <c r="C89" i="3"/>
  <c r="E89" i="3"/>
  <c r="F89" i="3"/>
  <c r="G89" i="3"/>
  <c r="H89" i="3"/>
  <c r="I89" i="3"/>
  <c r="C90" i="3"/>
  <c r="F90" i="3"/>
  <c r="C91" i="3"/>
  <c r="D91" i="3"/>
  <c r="E91" i="3"/>
  <c r="G91" i="3"/>
  <c r="H91" i="3"/>
  <c r="C92" i="3"/>
  <c r="E92" i="3"/>
  <c r="F92" i="3"/>
  <c r="G92" i="3"/>
  <c r="H92" i="3"/>
  <c r="C93" i="3"/>
  <c r="D93" i="3"/>
  <c r="E93" i="3"/>
  <c r="F93" i="3"/>
  <c r="C94" i="3"/>
  <c r="D94" i="3"/>
  <c r="E94" i="3"/>
  <c r="G94" i="3"/>
  <c r="H94" i="3"/>
  <c r="I94" i="3"/>
  <c r="F95" i="3"/>
  <c r="G95" i="3"/>
  <c r="I95" i="3"/>
  <c r="C96" i="3"/>
  <c r="F96" i="3"/>
  <c r="C97" i="3"/>
  <c r="D97" i="3"/>
  <c r="E97" i="3"/>
  <c r="D98" i="3"/>
  <c r="E98" i="3"/>
  <c r="F98" i="3"/>
  <c r="G98" i="3"/>
  <c r="I98" i="3"/>
  <c r="C99" i="3"/>
  <c r="E99" i="3"/>
  <c r="I99" i="3"/>
  <c r="B66" i="4"/>
  <c r="E66" i="4"/>
  <c r="C66" i="4"/>
  <c r="F66" i="4"/>
  <c r="D66" i="4"/>
  <c r="B67" i="4"/>
  <c r="E67" i="4"/>
  <c r="C67" i="4"/>
  <c r="F67" i="4"/>
  <c r="D67" i="4"/>
  <c r="G67" i="4"/>
  <c r="B68" i="4"/>
  <c r="E68" i="4"/>
  <c r="C68" i="4"/>
  <c r="F68" i="4"/>
  <c r="G68" i="4"/>
  <c r="D68" i="4"/>
  <c r="B69" i="4"/>
  <c r="C69" i="4"/>
  <c r="F69" i="4"/>
  <c r="D69" i="4"/>
  <c r="E69" i="4"/>
  <c r="B70" i="4"/>
  <c r="E70" i="4"/>
  <c r="G70" i="4"/>
  <c r="C70" i="4"/>
  <c r="F70" i="4"/>
  <c r="D70" i="4"/>
  <c r="B71" i="4"/>
  <c r="E71" i="4"/>
  <c r="C71" i="4"/>
  <c r="F71" i="4"/>
  <c r="G71" i="4"/>
  <c r="D71" i="4"/>
  <c r="B72" i="4"/>
  <c r="E72" i="4"/>
  <c r="C72" i="4"/>
  <c r="F72" i="4"/>
  <c r="D72" i="4"/>
  <c r="B73" i="4"/>
  <c r="E73" i="4"/>
  <c r="C73" i="4"/>
  <c r="F73" i="4"/>
  <c r="D73" i="4"/>
  <c r="B74" i="4"/>
  <c r="E74" i="4"/>
  <c r="C74" i="4"/>
  <c r="F74" i="4"/>
  <c r="G74" i="4"/>
  <c r="D74" i="4"/>
  <c r="B75" i="4"/>
  <c r="E75" i="4"/>
  <c r="C75" i="4"/>
  <c r="F75" i="4"/>
  <c r="D75" i="4"/>
  <c r="B76" i="4"/>
  <c r="E76" i="4"/>
  <c r="C76" i="4"/>
  <c r="F76" i="4"/>
  <c r="D76" i="4"/>
  <c r="G76" i="4"/>
  <c r="B77" i="4"/>
  <c r="E77" i="4"/>
  <c r="C77" i="4"/>
  <c r="F77" i="4"/>
  <c r="G77" i="4"/>
  <c r="D77" i="4"/>
  <c r="B78" i="4"/>
  <c r="E78" i="4"/>
  <c r="C78" i="4"/>
  <c r="F78" i="4"/>
  <c r="G78" i="4"/>
  <c r="D78" i="4"/>
  <c r="B79" i="4"/>
  <c r="E79" i="4"/>
  <c r="G79" i="4"/>
  <c r="C79" i="4"/>
  <c r="F79" i="4"/>
  <c r="D79" i="4"/>
  <c r="B80" i="4"/>
  <c r="E80" i="4"/>
  <c r="C80" i="4"/>
  <c r="F80" i="4"/>
  <c r="G80" i="4"/>
  <c r="D80" i="4"/>
  <c r="B81" i="4"/>
  <c r="E81" i="4"/>
  <c r="C81" i="4"/>
  <c r="F81" i="4"/>
  <c r="D81" i="4"/>
  <c r="B82" i="4"/>
  <c r="E82" i="4"/>
  <c r="G82" i="4"/>
  <c r="C82" i="4"/>
  <c r="F82" i="4"/>
  <c r="D82" i="4"/>
  <c r="B83" i="4"/>
  <c r="E83" i="4"/>
  <c r="G83" i="4"/>
  <c r="C83" i="4"/>
  <c r="F83" i="4"/>
  <c r="D83" i="4"/>
  <c r="B84" i="4"/>
  <c r="E84" i="4"/>
  <c r="C84" i="4"/>
  <c r="F84" i="4"/>
  <c r="G84" i="4"/>
  <c r="D84" i="4"/>
  <c r="B85" i="4"/>
  <c r="E85" i="4"/>
  <c r="G85" i="4"/>
  <c r="C85" i="4"/>
  <c r="F85" i="4"/>
  <c r="D85" i="4"/>
  <c r="J85" i="4"/>
  <c r="L85" i="4"/>
  <c r="K85" i="4"/>
  <c r="J66" i="4"/>
  <c r="L66" i="4"/>
  <c r="K66" i="4"/>
  <c r="J67" i="4"/>
  <c r="L67" i="4"/>
  <c r="K67" i="4"/>
  <c r="J68" i="4"/>
  <c r="L68" i="4"/>
  <c r="K68" i="4"/>
  <c r="J69" i="4"/>
  <c r="L69" i="4"/>
  <c r="K69" i="4"/>
  <c r="J70" i="4"/>
  <c r="L70" i="4"/>
  <c r="K70" i="4"/>
  <c r="J71" i="4"/>
  <c r="L71" i="4"/>
  <c r="K71" i="4"/>
  <c r="J72" i="4"/>
  <c r="L72" i="4"/>
  <c r="K72" i="4"/>
  <c r="J73" i="4"/>
  <c r="L73" i="4"/>
  <c r="K73" i="4"/>
  <c r="J74" i="4"/>
  <c r="L74" i="4"/>
  <c r="K74" i="4"/>
  <c r="J75" i="4"/>
  <c r="L75" i="4"/>
  <c r="K75" i="4"/>
  <c r="J76" i="4"/>
  <c r="L76" i="4"/>
  <c r="K76" i="4"/>
  <c r="J77" i="4"/>
  <c r="L77" i="4"/>
  <c r="K77" i="4"/>
  <c r="J78" i="4"/>
  <c r="L78" i="4"/>
  <c r="K78" i="4"/>
  <c r="J79" i="4"/>
  <c r="L79" i="4"/>
  <c r="K79" i="4"/>
  <c r="J80" i="4"/>
  <c r="L80" i="4"/>
  <c r="K80" i="4"/>
  <c r="J81" i="4"/>
  <c r="L81" i="4"/>
  <c r="K81" i="4"/>
  <c r="J82" i="4"/>
  <c r="L82" i="4"/>
  <c r="K82" i="4"/>
  <c r="J83" i="4"/>
  <c r="L83" i="4"/>
  <c r="K83" i="4"/>
  <c r="J84" i="4"/>
  <c r="L84" i="4"/>
  <c r="K84" i="4"/>
  <c r="B45" i="4"/>
  <c r="E45" i="4"/>
  <c r="C45" i="4"/>
  <c r="F45" i="4"/>
  <c r="G45" i="4"/>
  <c r="D45" i="4"/>
  <c r="B46" i="4"/>
  <c r="E46" i="4"/>
  <c r="C46" i="4"/>
  <c r="F46" i="4"/>
  <c r="D46" i="4"/>
  <c r="G46" i="4"/>
  <c r="B47" i="4"/>
  <c r="E47" i="4"/>
  <c r="G47" i="4"/>
  <c r="C47" i="4"/>
  <c r="F47" i="4"/>
  <c r="D47" i="4"/>
  <c r="B48" i="4"/>
  <c r="E48" i="4"/>
  <c r="C48" i="4"/>
  <c r="F48" i="4"/>
  <c r="D48" i="4"/>
  <c r="B49" i="4"/>
  <c r="E49" i="4"/>
  <c r="C49" i="4"/>
  <c r="F49" i="4"/>
  <c r="D49" i="4"/>
  <c r="G49" i="4"/>
  <c r="B50" i="4"/>
  <c r="E50" i="4"/>
  <c r="G50" i="4"/>
  <c r="C50" i="4"/>
  <c r="F50" i="4"/>
  <c r="D50" i="4"/>
  <c r="B51" i="4"/>
  <c r="E51" i="4"/>
  <c r="C51" i="4"/>
  <c r="F51" i="4"/>
  <c r="D51" i="4"/>
  <c r="B52" i="4"/>
  <c r="E52" i="4"/>
  <c r="G52" i="4"/>
  <c r="C52" i="4"/>
  <c r="F52" i="4"/>
  <c r="D52" i="4"/>
  <c r="B53" i="4"/>
  <c r="E53" i="4"/>
  <c r="C53" i="4"/>
  <c r="F53" i="4"/>
  <c r="D53" i="4"/>
  <c r="G53" i="4"/>
  <c r="B54" i="4"/>
  <c r="E54" i="4"/>
  <c r="G54" i="4"/>
  <c r="C54" i="4"/>
  <c r="F54" i="4"/>
  <c r="D54" i="4"/>
  <c r="B55" i="4"/>
  <c r="E55" i="4"/>
  <c r="C55" i="4"/>
  <c r="F55" i="4"/>
  <c r="G55" i="4"/>
  <c r="D55" i="4"/>
  <c r="B56" i="4"/>
  <c r="E56" i="4"/>
  <c r="C56" i="4"/>
  <c r="F56" i="4"/>
  <c r="G56" i="4"/>
  <c r="D56" i="4"/>
  <c r="B57" i="4"/>
  <c r="E57" i="4"/>
  <c r="C57" i="4"/>
  <c r="F57" i="4"/>
  <c r="D57" i="4"/>
  <c r="G57" i="4"/>
  <c r="B58" i="4"/>
  <c r="E58" i="4"/>
  <c r="C58" i="4"/>
  <c r="F58" i="4"/>
  <c r="D58" i="4"/>
  <c r="B59" i="4"/>
  <c r="E59" i="4"/>
  <c r="G59" i="4"/>
  <c r="C59" i="4"/>
  <c r="F59" i="4"/>
  <c r="D59" i="4"/>
  <c r="B60" i="4"/>
  <c r="E60" i="4"/>
  <c r="C60" i="4"/>
  <c r="F60" i="4"/>
  <c r="G60" i="4"/>
  <c r="D60" i="4"/>
  <c r="B61" i="4"/>
  <c r="E61" i="4"/>
  <c r="C61" i="4"/>
  <c r="F61" i="4"/>
  <c r="D61" i="4"/>
  <c r="G61" i="4"/>
  <c r="B62" i="4"/>
  <c r="E62" i="4"/>
  <c r="G62" i="4"/>
  <c r="C62" i="4"/>
  <c r="F62" i="4"/>
  <c r="D62" i="4"/>
  <c r="B63" i="4"/>
  <c r="E63" i="4"/>
  <c r="G63" i="4"/>
  <c r="C63" i="4"/>
  <c r="F63" i="4"/>
  <c r="D63" i="4"/>
  <c r="B64" i="4"/>
  <c r="E64" i="4"/>
  <c r="C64" i="4"/>
  <c r="F64" i="4"/>
  <c r="D64" i="4"/>
  <c r="B65" i="4"/>
  <c r="E65" i="4"/>
  <c r="G65" i="4"/>
  <c r="C65" i="4"/>
  <c r="F65" i="4"/>
  <c r="D65" i="4"/>
  <c r="J32" i="4"/>
  <c r="L32" i="4"/>
  <c r="K32" i="4"/>
  <c r="J33" i="4"/>
  <c r="L33" i="4"/>
  <c r="K33" i="4"/>
  <c r="J34" i="4"/>
  <c r="L34" i="4"/>
  <c r="K34" i="4"/>
  <c r="J35" i="4"/>
  <c r="L35" i="4"/>
  <c r="K35" i="4"/>
  <c r="J36" i="4"/>
  <c r="L36" i="4"/>
  <c r="K36" i="4"/>
  <c r="J37" i="4"/>
  <c r="L37" i="4"/>
  <c r="K37" i="4"/>
  <c r="J38" i="4"/>
  <c r="L38" i="4"/>
  <c r="K38" i="4"/>
  <c r="J39" i="4"/>
  <c r="L39" i="4"/>
  <c r="K39" i="4"/>
  <c r="J40" i="4"/>
  <c r="L40" i="4"/>
  <c r="K40" i="4"/>
  <c r="J41" i="4"/>
  <c r="L41" i="4"/>
  <c r="K41" i="4"/>
  <c r="J42" i="4"/>
  <c r="L42" i="4"/>
  <c r="K42" i="4"/>
  <c r="J43" i="4"/>
  <c r="L43" i="4"/>
  <c r="K43" i="4"/>
  <c r="J44" i="4"/>
  <c r="L44" i="4"/>
  <c r="K44" i="4"/>
  <c r="J45" i="4"/>
  <c r="L45" i="4"/>
  <c r="K45" i="4"/>
  <c r="J46" i="4"/>
  <c r="L46" i="4"/>
  <c r="K46" i="4"/>
  <c r="J47" i="4"/>
  <c r="L47" i="4"/>
  <c r="K47" i="4"/>
  <c r="J48" i="4"/>
  <c r="L48" i="4"/>
  <c r="K48" i="4"/>
  <c r="J49" i="4"/>
  <c r="L49" i="4"/>
  <c r="K49" i="4"/>
  <c r="J50" i="4"/>
  <c r="L50" i="4"/>
  <c r="K50" i="4"/>
  <c r="J51" i="4"/>
  <c r="L51" i="4"/>
  <c r="K51" i="4"/>
  <c r="J52" i="4"/>
  <c r="L52" i="4"/>
  <c r="K52" i="4"/>
  <c r="J53" i="4"/>
  <c r="L53" i="4"/>
  <c r="K53" i="4"/>
  <c r="J54" i="4"/>
  <c r="L54" i="4"/>
  <c r="K54" i="4"/>
  <c r="J55" i="4"/>
  <c r="K55" i="4"/>
  <c r="L55" i="4"/>
  <c r="J56" i="4"/>
  <c r="L56" i="4"/>
  <c r="K56" i="4"/>
  <c r="J57" i="4"/>
  <c r="L57" i="4"/>
  <c r="K57" i="4"/>
  <c r="J58" i="4"/>
  <c r="L58" i="4"/>
  <c r="K58" i="4"/>
  <c r="J59" i="4"/>
  <c r="L59" i="4"/>
  <c r="K59" i="4"/>
  <c r="J60" i="4"/>
  <c r="L60" i="4"/>
  <c r="K60" i="4"/>
  <c r="J61" i="4"/>
  <c r="L61" i="4"/>
  <c r="K61" i="4"/>
  <c r="J62" i="4"/>
  <c r="L62" i="4"/>
  <c r="K62" i="4"/>
  <c r="J63" i="4"/>
  <c r="K63" i="4"/>
  <c r="L63" i="4"/>
  <c r="J64" i="4"/>
  <c r="L64" i="4"/>
  <c r="K64" i="4"/>
  <c r="J65" i="4"/>
  <c r="L65" i="4"/>
  <c r="K65" i="4"/>
  <c r="A6" i="4"/>
  <c r="B6" i="4"/>
  <c r="E6" i="4"/>
  <c r="C6" i="4"/>
  <c r="F6" i="4"/>
  <c r="D6" i="4"/>
  <c r="J6" i="4"/>
  <c r="L6" i="4"/>
  <c r="K6" i="4"/>
  <c r="A7" i="4"/>
  <c r="B7" i="4"/>
  <c r="E7" i="4"/>
  <c r="C7" i="4"/>
  <c r="F7" i="4"/>
  <c r="D7" i="4"/>
  <c r="J7" i="4"/>
  <c r="L7" i="4"/>
  <c r="K7" i="4"/>
  <c r="A8" i="4"/>
  <c r="B8" i="4"/>
  <c r="E8" i="4"/>
  <c r="C8" i="4"/>
  <c r="F8" i="4"/>
  <c r="D8" i="4"/>
  <c r="J8" i="4"/>
  <c r="L8" i="4"/>
  <c r="K8" i="4"/>
  <c r="A9" i="4"/>
  <c r="B9" i="4"/>
  <c r="E9" i="4"/>
  <c r="C9" i="4"/>
  <c r="F9" i="4"/>
  <c r="D9" i="4"/>
  <c r="G9" i="4"/>
  <c r="J9" i="4"/>
  <c r="L9" i="4"/>
  <c r="K9" i="4"/>
  <c r="A10" i="4"/>
  <c r="B10" i="4"/>
  <c r="E10" i="4"/>
  <c r="C10" i="4"/>
  <c r="F10" i="4"/>
  <c r="D10" i="4"/>
  <c r="J10" i="4"/>
  <c r="L10" i="4"/>
  <c r="K10" i="4"/>
  <c r="A11" i="4"/>
  <c r="B11" i="4"/>
  <c r="E11" i="4"/>
  <c r="C11" i="4"/>
  <c r="F11" i="4"/>
  <c r="D11" i="4"/>
  <c r="J11" i="4"/>
  <c r="K11" i="4"/>
  <c r="L11" i="4"/>
  <c r="A12" i="4"/>
  <c r="B12" i="4"/>
  <c r="E12" i="4"/>
  <c r="C12" i="4"/>
  <c r="F12" i="4"/>
  <c r="D12" i="4"/>
  <c r="G12" i="4"/>
  <c r="J12" i="4"/>
  <c r="L12" i="4"/>
  <c r="K12" i="4"/>
  <c r="A13" i="4"/>
  <c r="B13" i="4"/>
  <c r="E13" i="4"/>
  <c r="C13" i="4"/>
  <c r="F13" i="4"/>
  <c r="D13" i="4"/>
  <c r="G13" i="4"/>
  <c r="J13" i="4"/>
  <c r="L13" i="4"/>
  <c r="K13" i="4"/>
  <c r="A14" i="4"/>
  <c r="B14" i="4"/>
  <c r="E14" i="4"/>
  <c r="C14" i="4"/>
  <c r="F14" i="4"/>
  <c r="D14" i="4"/>
  <c r="J14" i="4"/>
  <c r="L14" i="4"/>
  <c r="K14" i="4"/>
  <c r="A15" i="4"/>
  <c r="B15" i="4"/>
  <c r="E15" i="4"/>
  <c r="C15" i="4"/>
  <c r="F15" i="4"/>
  <c r="G15" i="4"/>
  <c r="D15" i="4"/>
  <c r="J15" i="4"/>
  <c r="L15" i="4"/>
  <c r="K15" i="4"/>
  <c r="A16" i="4"/>
  <c r="B16" i="4"/>
  <c r="E16" i="4"/>
  <c r="C16" i="4"/>
  <c r="F16" i="4"/>
  <c r="D16" i="4"/>
  <c r="G16" i="4"/>
  <c r="J16" i="4"/>
  <c r="L16" i="4"/>
  <c r="K16" i="4"/>
  <c r="A17" i="4"/>
  <c r="B17" i="4"/>
  <c r="E17" i="4"/>
  <c r="C17" i="4"/>
  <c r="F17" i="4"/>
  <c r="D17" i="4"/>
  <c r="J17" i="4"/>
  <c r="L17" i="4"/>
  <c r="K17" i="4"/>
  <c r="A18" i="4"/>
  <c r="B18" i="4"/>
  <c r="E18" i="4"/>
  <c r="G18" i="4"/>
  <c r="C18" i="4"/>
  <c r="F18" i="4"/>
  <c r="D18" i="4"/>
  <c r="J18" i="4"/>
  <c r="L18" i="4"/>
  <c r="K18" i="4"/>
  <c r="A19" i="4"/>
  <c r="B19" i="4"/>
  <c r="E19" i="4"/>
  <c r="C19" i="4"/>
  <c r="F19" i="4"/>
  <c r="D19" i="4"/>
  <c r="G19" i="4"/>
  <c r="J19" i="4"/>
  <c r="L19" i="4"/>
  <c r="K19" i="4"/>
  <c r="A20" i="4"/>
  <c r="B20" i="4"/>
  <c r="E20" i="4"/>
  <c r="C20" i="4"/>
  <c r="F20" i="4"/>
  <c r="G20" i="4"/>
  <c r="D20" i="4"/>
  <c r="J20" i="4"/>
  <c r="L20" i="4"/>
  <c r="K20" i="4"/>
  <c r="A21" i="4"/>
  <c r="B21" i="4"/>
  <c r="E21" i="4"/>
  <c r="C21" i="4"/>
  <c r="F21" i="4"/>
  <c r="D21" i="4"/>
  <c r="J21" i="4"/>
  <c r="L21" i="4"/>
  <c r="K21" i="4"/>
  <c r="A22" i="4"/>
  <c r="B22" i="4"/>
  <c r="E22" i="4"/>
  <c r="G22" i="4"/>
  <c r="C22" i="4"/>
  <c r="F22" i="4"/>
  <c r="D22" i="4"/>
  <c r="J22" i="4"/>
  <c r="L22" i="4"/>
  <c r="K22" i="4"/>
  <c r="A23" i="4"/>
  <c r="B23" i="4"/>
  <c r="E23" i="4"/>
  <c r="G23" i="4"/>
  <c r="C23" i="4"/>
  <c r="F23" i="4"/>
  <c r="D23" i="4"/>
  <c r="J23" i="4"/>
  <c r="L23" i="4"/>
  <c r="K23" i="4"/>
  <c r="A24" i="4"/>
  <c r="B24" i="4"/>
  <c r="E24" i="4"/>
  <c r="G24" i="4"/>
  <c r="C24" i="4"/>
  <c r="F24" i="4"/>
  <c r="D24" i="4"/>
  <c r="J24" i="4"/>
  <c r="L24" i="4"/>
  <c r="K24" i="4"/>
  <c r="A25" i="4"/>
  <c r="B25" i="4"/>
  <c r="E25" i="4"/>
  <c r="C25" i="4"/>
  <c r="F25" i="4"/>
  <c r="D25" i="4"/>
  <c r="G25" i="4"/>
  <c r="J25" i="4"/>
  <c r="L25" i="4"/>
  <c r="K25" i="4"/>
  <c r="A26" i="4"/>
  <c r="B26" i="4"/>
  <c r="E26" i="4"/>
  <c r="C26" i="4"/>
  <c r="F26" i="4"/>
  <c r="D26" i="4"/>
  <c r="J26" i="4"/>
  <c r="L26" i="4"/>
  <c r="K26" i="4"/>
  <c r="A27" i="4"/>
  <c r="B27" i="4"/>
  <c r="E27" i="4"/>
  <c r="G27" i="4"/>
  <c r="C27" i="4"/>
  <c r="F27" i="4"/>
  <c r="D27" i="4"/>
  <c r="J27" i="4"/>
  <c r="L27" i="4"/>
  <c r="K27" i="4"/>
  <c r="A28" i="4"/>
  <c r="B28" i="4"/>
  <c r="E28" i="4"/>
  <c r="G28" i="4"/>
  <c r="C28" i="4"/>
  <c r="F28" i="4"/>
  <c r="D28" i="4"/>
  <c r="J28" i="4"/>
  <c r="L28" i="4"/>
  <c r="K28" i="4"/>
  <c r="A29" i="4"/>
  <c r="B29" i="4"/>
  <c r="E29" i="4"/>
  <c r="C29" i="4"/>
  <c r="F29" i="4"/>
  <c r="D29" i="4"/>
  <c r="G29" i="4"/>
  <c r="J29" i="4"/>
  <c r="L29" i="4"/>
  <c r="K29" i="4"/>
  <c r="A30" i="4"/>
  <c r="B30" i="4"/>
  <c r="E30" i="4"/>
  <c r="C30" i="4"/>
  <c r="F30" i="4"/>
  <c r="G30" i="4"/>
  <c r="D30" i="4"/>
  <c r="J30" i="4"/>
  <c r="L30" i="4"/>
  <c r="K30" i="4"/>
  <c r="A31" i="4"/>
  <c r="B31" i="4"/>
  <c r="E31" i="4"/>
  <c r="G31" i="4"/>
  <c r="C31" i="4"/>
  <c r="F31" i="4"/>
  <c r="D31" i="4"/>
  <c r="J31" i="4"/>
  <c r="K31" i="4"/>
  <c r="L31" i="4"/>
  <c r="A32" i="4"/>
  <c r="B32" i="4"/>
  <c r="E32" i="4"/>
  <c r="C32" i="4"/>
  <c r="F32" i="4"/>
  <c r="D32" i="4"/>
  <c r="A33" i="4"/>
  <c r="B33" i="4"/>
  <c r="E33" i="4"/>
  <c r="C33" i="4"/>
  <c r="F33" i="4"/>
  <c r="D33" i="4"/>
  <c r="A34" i="4"/>
  <c r="B34" i="4"/>
  <c r="E34" i="4"/>
  <c r="G34" i="4"/>
  <c r="C34" i="4"/>
  <c r="F34" i="4"/>
  <c r="D34" i="4"/>
  <c r="B35" i="4"/>
  <c r="E35" i="4"/>
  <c r="C35" i="4"/>
  <c r="F35" i="4"/>
  <c r="G35" i="4"/>
  <c r="D35" i="4"/>
  <c r="B36" i="4"/>
  <c r="E36" i="4"/>
  <c r="C36" i="4"/>
  <c r="F36" i="4"/>
  <c r="D36" i="4"/>
  <c r="G36" i="4"/>
  <c r="B37" i="4"/>
  <c r="E37" i="4"/>
  <c r="C37" i="4"/>
  <c r="F37" i="4"/>
  <c r="D37" i="4"/>
  <c r="B38" i="4"/>
  <c r="E38" i="4"/>
  <c r="C38" i="4"/>
  <c r="F38" i="4"/>
  <c r="D38" i="4"/>
  <c r="B39" i="4"/>
  <c r="E39" i="4"/>
  <c r="C39" i="4"/>
  <c r="F39" i="4"/>
  <c r="D39" i="4"/>
  <c r="B40" i="4"/>
  <c r="E40" i="4"/>
  <c r="C40" i="4"/>
  <c r="F40" i="4"/>
  <c r="D40" i="4"/>
  <c r="G40" i="4"/>
  <c r="B41" i="4"/>
  <c r="E41" i="4"/>
  <c r="C41" i="4"/>
  <c r="F41" i="4"/>
  <c r="D41" i="4"/>
  <c r="B42" i="4"/>
  <c r="E42" i="4"/>
  <c r="C42" i="4"/>
  <c r="F42" i="4"/>
  <c r="D42" i="4"/>
  <c r="B43" i="4"/>
  <c r="E43" i="4"/>
  <c r="G43" i="4"/>
  <c r="C43" i="4"/>
  <c r="F43" i="4"/>
  <c r="D43" i="4"/>
  <c r="B44" i="4"/>
  <c r="E44" i="4"/>
  <c r="C44" i="4"/>
  <c r="F44" i="4"/>
  <c r="D44" i="4"/>
  <c r="G44" i="4"/>
  <c r="B3" i="2"/>
  <c r="B15" i="2"/>
  <c r="C3" i="2"/>
  <c r="D3" i="2"/>
  <c r="D15" i="2"/>
  <c r="E3" i="2"/>
  <c r="E15" i="2"/>
  <c r="F3" i="2"/>
  <c r="G3" i="2"/>
  <c r="G15" i="2"/>
  <c r="H3" i="2"/>
  <c r="H15" i="2"/>
  <c r="B4" i="2"/>
  <c r="B16" i="2"/>
  <c r="C4" i="2"/>
  <c r="C16" i="2"/>
  <c r="D4" i="2"/>
  <c r="E4" i="2"/>
  <c r="E16" i="2"/>
  <c r="F4" i="2"/>
  <c r="F16" i="2"/>
  <c r="G4" i="2"/>
  <c r="G16" i="2"/>
  <c r="H4" i="2"/>
  <c r="H16" i="2"/>
  <c r="B5" i="2"/>
  <c r="B17" i="2"/>
  <c r="C5" i="2"/>
  <c r="C17" i="2"/>
  <c r="D5" i="2"/>
  <c r="D17" i="2"/>
  <c r="E5" i="2"/>
  <c r="E17" i="2"/>
  <c r="F5" i="2"/>
  <c r="G5" i="2"/>
  <c r="G17" i="2"/>
  <c r="H5" i="2"/>
  <c r="H17" i="2"/>
  <c r="H20" i="2"/>
  <c r="B6" i="2"/>
  <c r="C6" i="2"/>
  <c r="C8" i="2"/>
  <c r="D6" i="2"/>
  <c r="D18" i="2"/>
  <c r="E6" i="2"/>
  <c r="F6" i="2"/>
  <c r="G6" i="2"/>
  <c r="G18" i="2"/>
  <c r="G20" i="2"/>
  <c r="H6" i="2"/>
  <c r="H18" i="2"/>
  <c r="I8" i="2"/>
  <c r="I15" i="2"/>
  <c r="D16" i="2"/>
  <c r="D20" i="2"/>
  <c r="I16" i="2"/>
  <c r="I20" i="2"/>
  <c r="F17" i="2"/>
  <c r="I17" i="2"/>
  <c r="I18" i="2"/>
  <c r="A32" i="2"/>
  <c r="A33" i="2"/>
  <c r="B60" i="3"/>
  <c r="C60" i="3"/>
  <c r="F60" i="3"/>
  <c r="G60" i="3"/>
  <c r="H60" i="3"/>
  <c r="H111" i="3"/>
  <c r="C61" i="3"/>
  <c r="D61" i="3"/>
  <c r="E61" i="3"/>
  <c r="G61" i="3"/>
  <c r="G111" i="3"/>
  <c r="G62" i="3"/>
  <c r="G63" i="3"/>
  <c r="G65" i="3"/>
  <c r="G67" i="3"/>
  <c r="G68" i="3"/>
  <c r="G69" i="3"/>
  <c r="G70" i="3"/>
  <c r="G73" i="3"/>
  <c r="G74" i="3"/>
  <c r="G75" i="3"/>
  <c r="G76" i="3"/>
  <c r="G77" i="3"/>
  <c r="G78" i="3"/>
  <c r="G79" i="3"/>
  <c r="H61" i="3"/>
  <c r="B62" i="3"/>
  <c r="D62" i="3"/>
  <c r="F62" i="3"/>
  <c r="F63" i="3"/>
  <c r="F64" i="3"/>
  <c r="F65" i="3"/>
  <c r="F66" i="3"/>
  <c r="F69" i="3"/>
  <c r="F70" i="3"/>
  <c r="F71" i="3"/>
  <c r="F72" i="3"/>
  <c r="F73" i="3"/>
  <c r="F74" i="3"/>
  <c r="F76" i="3"/>
  <c r="F77" i="3"/>
  <c r="F78" i="3"/>
  <c r="F79" i="3"/>
  <c r="H62" i="3"/>
  <c r="E63" i="3"/>
  <c r="B64" i="3"/>
  <c r="C64" i="3"/>
  <c r="D64" i="3"/>
  <c r="H64" i="3"/>
  <c r="B65" i="3"/>
  <c r="C65" i="3"/>
  <c r="D65" i="3"/>
  <c r="E65" i="3"/>
  <c r="H65" i="3"/>
  <c r="B66" i="3"/>
  <c r="D66" i="3"/>
  <c r="E66" i="3"/>
  <c r="C67" i="3"/>
  <c r="D67" i="3"/>
  <c r="H67" i="3"/>
  <c r="C68" i="3"/>
  <c r="E68" i="3"/>
  <c r="H68" i="3"/>
  <c r="C69" i="3"/>
  <c r="D69" i="3"/>
  <c r="E69" i="3"/>
  <c r="H69" i="3"/>
  <c r="C70" i="3"/>
  <c r="D70" i="3"/>
  <c r="B71" i="3"/>
  <c r="D71" i="3"/>
  <c r="B72" i="3"/>
  <c r="C72" i="3"/>
  <c r="D72" i="3"/>
  <c r="E72" i="3"/>
  <c r="B73" i="3"/>
  <c r="D73" i="3"/>
  <c r="E73" i="3"/>
  <c r="H73" i="3"/>
  <c r="C74" i="3"/>
  <c r="H74" i="3"/>
  <c r="B75" i="3"/>
  <c r="C75" i="3"/>
  <c r="D75" i="3"/>
  <c r="H75" i="3"/>
  <c r="C76" i="3"/>
  <c r="D76" i="3"/>
  <c r="H76" i="3"/>
  <c r="B77" i="3"/>
  <c r="C77" i="3"/>
  <c r="D77" i="3"/>
  <c r="E77" i="3"/>
  <c r="H77" i="3"/>
  <c r="C78" i="3"/>
  <c r="D78" i="3"/>
  <c r="E78" i="3"/>
  <c r="H78" i="3"/>
  <c r="D79" i="3"/>
  <c r="E79" i="3"/>
  <c r="B80" i="3"/>
  <c r="C80" i="3"/>
  <c r="D80" i="3"/>
  <c r="F80" i="3"/>
  <c r="H80" i="3"/>
  <c r="B81" i="3"/>
  <c r="C81" i="3"/>
  <c r="E81" i="3"/>
  <c r="F81" i="3"/>
  <c r="G81" i="3"/>
  <c r="H81" i="3"/>
  <c r="I81" i="3"/>
  <c r="C82" i="3"/>
  <c r="D82" i="3"/>
  <c r="F82" i="3"/>
  <c r="G82" i="3"/>
  <c r="H82" i="3"/>
  <c r="I82" i="3"/>
  <c r="B83" i="3"/>
  <c r="C83" i="3"/>
  <c r="D83" i="3"/>
  <c r="G83" i="3"/>
  <c r="H83" i="3"/>
  <c r="I83" i="3"/>
  <c r="B84" i="3"/>
  <c r="C84" i="3"/>
  <c r="F84" i="3"/>
  <c r="G84" i="3"/>
  <c r="A59" i="3"/>
  <c r="B59" i="3"/>
  <c r="C59" i="3"/>
  <c r="D59" i="3"/>
  <c r="E59" i="3"/>
  <c r="F59" i="3"/>
  <c r="G59" i="3"/>
  <c r="H59" i="3"/>
  <c r="I59" i="3"/>
  <c r="A60" i="3"/>
  <c r="D60" i="3"/>
  <c r="D111" i="3"/>
  <c r="A61" i="3"/>
  <c r="A62" i="3"/>
  <c r="C62" i="3"/>
  <c r="E62" i="3"/>
  <c r="A63" i="3"/>
  <c r="C63" i="3"/>
  <c r="A64" i="3"/>
  <c r="E64" i="3"/>
  <c r="A65" i="3"/>
  <c r="A66" i="3"/>
  <c r="A67" i="3"/>
  <c r="E67" i="3"/>
  <c r="A68" i="3"/>
  <c r="B68" i="3"/>
  <c r="A69" i="3"/>
  <c r="A70" i="3"/>
  <c r="E70" i="3"/>
  <c r="H70" i="3"/>
  <c r="A71" i="3"/>
  <c r="A72" i="3"/>
  <c r="H72" i="3"/>
  <c r="A73" i="3"/>
  <c r="C73" i="3"/>
  <c r="A74" i="3"/>
  <c r="B74" i="3"/>
  <c r="D74" i="3"/>
  <c r="E74" i="3"/>
  <c r="A75" i="3"/>
  <c r="E76" i="3"/>
  <c r="B18" i="2"/>
  <c r="B20" i="2"/>
  <c r="B8" i="6"/>
  <c r="G8" i="5"/>
  <c r="E8" i="6"/>
  <c r="G75" i="4"/>
  <c r="E60" i="3"/>
  <c r="F15" i="2"/>
  <c r="F20" i="2"/>
  <c r="B69" i="3"/>
  <c r="C15" i="2"/>
  <c r="G81" i="4"/>
  <c r="E18" i="2"/>
  <c r="H8" i="2"/>
  <c r="G10" i="4"/>
  <c r="F18" i="2"/>
  <c r="C118" i="3" a="1"/>
  <c r="C121" i="3"/>
  <c r="M8" i="2"/>
  <c r="G17" i="4"/>
  <c r="G69" i="4"/>
  <c r="N8" i="5"/>
  <c r="G72" i="4"/>
  <c r="M4" i="2"/>
  <c r="C8" i="5"/>
  <c r="B8" i="2"/>
  <c r="F8" i="2"/>
  <c r="D54" i="3"/>
  <c r="I9" i="2"/>
  <c r="N4" i="2"/>
  <c r="B9" i="2"/>
  <c r="F21" i="2"/>
  <c r="G21" i="2"/>
  <c r="I21" i="2"/>
  <c r="D21" i="2"/>
  <c r="H9" i="2"/>
  <c r="C9" i="2"/>
  <c r="F9" i="2"/>
  <c r="H21" i="2"/>
  <c r="G21" i="4"/>
  <c r="E20" i="2"/>
  <c r="E21" i="2"/>
  <c r="B21" i="2"/>
  <c r="B111" i="3"/>
  <c r="I111" i="3"/>
  <c r="C18" i="2"/>
  <c r="C20" i="2"/>
  <c r="G14" i="4"/>
  <c r="O8" i="5"/>
  <c r="E88" i="3"/>
  <c r="E111" i="3"/>
  <c r="C119" i="3"/>
  <c r="M3" i="2"/>
  <c r="N3" i="2"/>
  <c r="E8" i="2"/>
  <c r="E9" i="2"/>
  <c r="F61" i="3"/>
  <c r="F111" i="3"/>
  <c r="G37" i="4"/>
  <c r="G32" i="4"/>
  <c r="G11" i="4"/>
  <c r="G48" i="4"/>
  <c r="H54" i="3"/>
  <c r="C123" i="3"/>
  <c r="M10" i="2"/>
  <c r="M6" i="2"/>
  <c r="N6" i="2"/>
  <c r="G66" i="4"/>
  <c r="B54" i="3"/>
  <c r="C122" i="3"/>
  <c r="M9" i="2"/>
  <c r="G54" i="3"/>
  <c r="G38" i="4"/>
  <c r="G33" i="4"/>
  <c r="G26" i="4"/>
  <c r="G7" i="4"/>
  <c r="G64" i="4"/>
  <c r="G58" i="4"/>
  <c r="G42" i="4"/>
  <c r="G51" i="4"/>
  <c r="J8" i="5"/>
  <c r="I54" i="3"/>
  <c r="G8" i="2"/>
  <c r="G9" i="2"/>
  <c r="C120" i="3"/>
  <c r="M7" i="2"/>
  <c r="M5" i="2"/>
  <c r="N5" i="2"/>
  <c r="G73" i="4"/>
  <c r="C118" i="3"/>
  <c r="C124" i="3"/>
  <c r="M11" i="2"/>
  <c r="J90" i="4"/>
  <c r="D8" i="2"/>
  <c r="D9" i="2"/>
  <c r="G41" i="4"/>
  <c r="G39" i="4"/>
  <c r="E16" i="11"/>
  <c r="G16" i="11"/>
  <c r="H16" i="11"/>
  <c r="J91" i="4" s="1"/>
  <c r="C21" i="2"/>
  <c r="L20" i="2"/>
  <c r="K54" i="3"/>
  <c r="F2" i="4"/>
  <c r="J1" i="3"/>
  <c r="I55" i="3"/>
  <c r="I32" i="2"/>
  <c r="L21" i="2"/>
  <c r="I112" i="3"/>
  <c r="I33" i="2"/>
  <c r="K55" i="3"/>
  <c r="C55" i="3"/>
  <c r="C32" i="2"/>
  <c r="H112" i="3"/>
  <c r="H33" i="2"/>
  <c r="D112" i="3"/>
  <c r="D33" i="2"/>
  <c r="E55" i="3"/>
  <c r="E32" i="2"/>
  <c r="F55" i="3"/>
  <c r="F32" i="2"/>
  <c r="G112" i="3"/>
  <c r="G33" i="2"/>
  <c r="D55" i="3"/>
  <c r="D32" i="2"/>
  <c r="N8" i="2"/>
  <c r="N11" i="2"/>
  <c r="B55" i="3"/>
  <c r="B32" i="2"/>
  <c r="N9" i="2"/>
  <c r="F112" i="3"/>
  <c r="F33" i="2"/>
  <c r="N10" i="2"/>
  <c r="G55" i="3"/>
  <c r="G32" i="2"/>
  <c r="E112" i="3"/>
  <c r="E33" i="2"/>
  <c r="N7" i="2"/>
  <c r="H55" i="3"/>
  <c r="H32" i="2"/>
  <c r="B112" i="3"/>
  <c r="L32" i="2"/>
  <c r="B33" i="2"/>
  <c r="L90" i="4"/>
  <c r="L91" i="4"/>
  <c r="C8" i="6" l="1"/>
  <c r="J8" i="6" s="1"/>
  <c r="K8" i="6" s="1"/>
  <c r="G8" i="4"/>
  <c r="G6" i="4"/>
  <c r="G87" i="4" s="1"/>
  <c r="G88" i="4" s="1"/>
  <c r="C111" i="3"/>
  <c r="N111" i="3" l="1"/>
  <c r="C112" i="3"/>
  <c r="C33" i="2" l="1"/>
  <c r="L33" i="2" s="1"/>
  <c r="N112" i="3"/>
</calcChain>
</file>

<file path=xl/sharedStrings.xml><?xml version="1.0" encoding="utf-8"?>
<sst xmlns="http://schemas.openxmlformats.org/spreadsheetml/2006/main" count="376" uniqueCount="263">
  <si>
    <t>CWD done only in 1/4 of 25.2 m radius circle, so slope-corrected area =&gt;</t>
  </si>
  <si>
    <t>ha</t>
  </si>
  <si>
    <t>Data for overstory trees and snags from the entire slope-corrected</t>
  </si>
  <si>
    <t xml:space="preserve">   25.2 m radius circle</t>
  </si>
  <si>
    <t>Coarse woody debris*</t>
  </si>
  <si>
    <t>Snags</t>
  </si>
  <si>
    <t>Piece #</t>
  </si>
  <si>
    <t>Large diameter (cm)</t>
  </si>
  <si>
    <t>Small diameter (cm)</t>
  </si>
  <si>
    <t>Length in plot (m)</t>
  </si>
  <si>
    <t>BA large (m^2)</t>
  </si>
  <si>
    <t>BA small (m^2)</t>
  </si>
  <si>
    <t>Volume (m^3)</t>
  </si>
  <si>
    <t>Snag#</t>
  </si>
  <si>
    <t>dbh</t>
  </si>
  <si>
    <t>height</t>
  </si>
  <si>
    <t>BA (m^2)</t>
  </si>
  <si>
    <t>Add more rows here as needed</t>
  </si>
  <si>
    <t>Volume (m^3) / ha</t>
  </si>
  <si>
    <t># snags --&gt;</t>
  </si>
  <si>
    <t>&lt;--Sum of Snag BA (m^2)</t>
  </si>
  <si>
    <t>#snags/ha -&gt;</t>
  </si>
  <si>
    <t>&lt;--BA/ha</t>
  </si>
  <si>
    <t>Values in red will be used in subsequent analyses</t>
  </si>
  <si>
    <t>Understory % cover (nearest 5%)</t>
  </si>
  <si>
    <t>#</t>
  </si>
  <si>
    <t>Plot</t>
  </si>
  <si>
    <t>sf</t>
  </si>
  <si>
    <t>rh</t>
  </si>
  <si>
    <t>sl</t>
  </si>
  <si>
    <t>og</t>
  </si>
  <si>
    <t>tr</t>
  </si>
  <si>
    <t>re</t>
  </si>
  <si>
    <t>sm</t>
  </si>
  <si>
    <t>VM</t>
  </si>
  <si>
    <t>moss</t>
  </si>
  <si>
    <t>grass</t>
  </si>
  <si>
    <t>herbs</t>
  </si>
  <si>
    <t>bare</t>
  </si>
  <si>
    <t>wood</t>
  </si>
  <si>
    <t>holly</t>
  </si>
  <si>
    <t>seedlings</t>
  </si>
  <si>
    <t>west</t>
  </si>
  <si>
    <t>north</t>
  </si>
  <si>
    <t>east</t>
  </si>
  <si>
    <t>south</t>
  </si>
  <si>
    <t>mean</t>
  </si>
  <si>
    <t>Mean values above get copied and pasted into the appropriate place in table3.xls.</t>
  </si>
  <si>
    <t>sf=sword fern, rh=red huckleberry, sl=salal, og=oregon grape, tr=trailing raspberry, re=red elderberry, m=moss, sm=salmonberry</t>
  </si>
  <si>
    <t>Trees&lt;50 (cm) by size class</t>
  </si>
  <si>
    <t xml:space="preserve">These data are from the entire </t>
  </si>
  <si>
    <t>ha circle; See slope correction tab</t>
  </si>
  <si>
    <t>size class (cm)</t>
  </si>
  <si>
    <t>df</t>
  </si>
  <si>
    <t>wh</t>
  </si>
  <si>
    <t>wrc</t>
  </si>
  <si>
    <t>pac silver fir</t>
  </si>
  <si>
    <t>py</t>
  </si>
  <si>
    <t>blm</t>
  </si>
  <si>
    <t>ra</t>
  </si>
  <si>
    <t>other</t>
  </si>
  <si>
    <t># stems</t>
  </si>
  <si>
    <t>stems/ha</t>
  </si>
  <si>
    <t>10 to 20</t>
  </si>
  <si>
    <t>20 to 30</t>
  </si>
  <si>
    <t>30 to 40</t>
  </si>
  <si>
    <t>40 to 50</t>
  </si>
  <si>
    <t>50 to 75</t>
  </si>
  <si>
    <t># Stems</t>
  </si>
  <si>
    <t>75 to 100</t>
  </si>
  <si>
    <t>#stems/ha</t>
  </si>
  <si>
    <t>100 to 150</t>
  </si>
  <si>
    <t>150 to 200</t>
  </si>
  <si>
    <t>200 to 300</t>
  </si>
  <si>
    <t>Values for cells in blue (above) come</t>
  </si>
  <si>
    <t xml:space="preserve">Basal Area </t>
  </si>
  <si>
    <t>from the "trees &gt;50 cm" page.</t>
  </si>
  <si>
    <t>The stems/ha for each size class</t>
  </si>
  <si>
    <t xml:space="preserve">will be manually entered in the </t>
  </si>
  <si>
    <t>figure1.xls spreadsheet.</t>
  </si>
  <si>
    <t>All Species</t>
  </si>
  <si>
    <t>Total BA (m^2)</t>
  </si>
  <si>
    <t>m^2/ha</t>
  </si>
  <si>
    <t>Data for ALL trees (trees &lt;50cm AND trees &gt;50cm)</t>
  </si>
  <si>
    <t>Values in the cells in blue above are to copied and pasted into the appropriate place in the table1.xls spreadsheet</t>
  </si>
  <si>
    <t>Values in the cells in green above are to be copied and pasted into the appropriate place in the table2.xls spreadsheet</t>
  </si>
  <si>
    <t>Size of big trees (cm)</t>
  </si>
  <si>
    <t>These data are from the entire</t>
  </si>
  <si>
    <t>Tree #</t>
  </si>
  <si>
    <t xml:space="preserve">ra </t>
  </si>
  <si>
    <t>Note that line 44 on this page has been updated to use</t>
  </si>
  <si>
    <t>the "Countif()" function.  This means that values "count"</t>
  </si>
  <si>
    <t>as a valid stem only if their size is greater than zero</t>
  </si>
  <si>
    <t>This means that you don't need to delete zeros</t>
  </si>
  <si>
    <t xml:space="preserve">from this table to obtain a valid count of the </t>
  </si>
  <si>
    <t>number of stems.</t>
  </si>
  <si>
    <t xml:space="preserve">More lines will need to be inserted on this table if there </t>
  </si>
  <si>
    <t>are more than 40 trees &gt;50cm DBH for any single species.</t>
  </si>
  <si>
    <t>Basal Area of each Tree (m^2)</t>
  </si>
  <si>
    <t xml:space="preserve">Frequency Distribution of Tree Sizes for </t>
  </si>
  <si>
    <t>Trees &gt;50 cm DBH</t>
  </si>
  <si>
    <t>Size</t>
  </si>
  <si>
    <t>0 to</t>
  </si>
  <si>
    <t>0.1 to</t>
  </si>
  <si>
    <t>50 to</t>
  </si>
  <si>
    <t>75 to</t>
  </si>
  <si>
    <t>100 to</t>
  </si>
  <si>
    <t>150 to</t>
  </si>
  <si>
    <t>200 to</t>
  </si>
  <si>
    <t>Saplings</t>
  </si>
  <si>
    <t>psf</t>
  </si>
  <si>
    <t>sum</t>
  </si>
  <si>
    <t>df=douglas fir, wh=western hemlock, wrc=western red cedar, psf=pacific silver fir, py=pacific yew, blm= big leaf maple, ra=red alder</t>
  </si>
  <si>
    <t>RAW TREE DATA WORKSHEET</t>
  </si>
  <si>
    <t>Data Recorder:</t>
  </si>
  <si>
    <t>Brenna F.</t>
  </si>
  <si>
    <t xml:space="preserve">.10 ha plot; #Stem for all trees &lt;50 cm DBH that are within 17.2m of plot center </t>
  </si>
  <si>
    <t>doug fir</t>
  </si>
  <si>
    <t>w. hemlock</t>
  </si>
  <si>
    <t>w. red cedar</t>
  </si>
  <si>
    <t>pacific yew</t>
  </si>
  <si>
    <t>big leaf maple</t>
  </si>
  <si>
    <t>red alder</t>
  </si>
  <si>
    <t>10-20 cm</t>
  </si>
  <si>
    <t>20-30 cm</t>
  </si>
  <si>
    <t>Input raw data for trees &lt;50cm DBH in red box</t>
  </si>
  <si>
    <t>30-40 cm</t>
  </si>
  <si>
    <t>40-50 cm</t>
  </si>
  <si>
    <t>.20 ha plot; exact DBH (cm) of all trees &gt; 50cm that are within 25.2m of plot cent.</t>
  </si>
  <si>
    <t>tree #</t>
  </si>
  <si>
    <t>Input data for trees &gt;50 cm DBH in green box</t>
  </si>
  <si>
    <t>RAW UNDERSTORY/SAPLINGS WORKSHEET</t>
  </si>
  <si>
    <t>Understory plots percent cover to nearest 5%</t>
  </si>
  <si>
    <t>Note that % cover for all covertypes should sum to 100%</t>
  </si>
  <si>
    <t>quadrat</t>
  </si>
  <si>
    <t>SF</t>
  </si>
  <si>
    <t>RH</t>
  </si>
  <si>
    <t>SL</t>
  </si>
  <si>
    <t>OG</t>
  </si>
  <si>
    <t>TR</t>
  </si>
  <si>
    <t>RE</t>
  </si>
  <si>
    <t>SM</t>
  </si>
  <si>
    <t>M</t>
  </si>
  <si>
    <t>Grass</t>
  </si>
  <si>
    <t>Herbs</t>
  </si>
  <si>
    <t># seedlings</t>
  </si>
  <si>
    <t>N</t>
  </si>
  <si>
    <t>E</t>
  </si>
  <si>
    <t>S</t>
  </si>
  <si>
    <t>W</t>
  </si>
  <si>
    <t xml:space="preserve">sf=sword fern, rh=red huckleberry, sl=salal, og=oregon grape, tr=trailing raspberry, re=red elderberry, m=moss, sm=salmonberry, </t>
  </si>
  <si>
    <t>vm=vine maple</t>
  </si>
  <si>
    <t>Sapling Transects - sapling count for all trees less than 10cm DBH, and greater than 1.37m tall</t>
  </si>
  <si>
    <t>Transect</t>
  </si>
  <si>
    <t>Enter raw data for understory vegetation in red box</t>
  </si>
  <si>
    <t>Enter raw data for saplings in green box</t>
  </si>
  <si>
    <t>RAW CWD WORKSHEET</t>
  </si>
  <si>
    <t>Coarse Woody Debris - 0.05 ha plot</t>
  </si>
  <si>
    <t>0.05 ha = Measure all CWD within 1/4 of the large (0.2ha) circle</t>
  </si>
  <si>
    <t>1/4 to sample is selected at random</t>
  </si>
  <si>
    <t>piece #</t>
  </si>
  <si>
    <t>large Ø (cm)</t>
  </si>
  <si>
    <t>small Ø (cm)</t>
  </si>
  <si>
    <t>length in plot (m)</t>
  </si>
  <si>
    <t>decay class</t>
  </si>
  <si>
    <t>RAW SNAGS WORKSHEET</t>
  </si>
  <si>
    <t>Snags - in entire .2 ha plot</t>
  </si>
  <si>
    <t>Average canopy height in (m):</t>
  </si>
  <si>
    <t xml:space="preserve">To calculate average canopy height, record angle to top and bottom of a large tree near the plot </t>
  </si>
  <si>
    <t xml:space="preserve">  center from edge of large circle, then use formula on webpage.</t>
  </si>
  <si>
    <t>Record Snag heights either as a % of total canopy height OR</t>
  </si>
  <si>
    <t xml:space="preserve">  in meters.</t>
  </si>
  <si>
    <t>Note: When entering data into Excel, convert all snag heights recorded as</t>
  </si>
  <si>
    <t xml:space="preserve">  "% of canopy height" to a height in meters.  This is calculated by referencing</t>
  </si>
  <si>
    <t xml:space="preserve">  the average canopy height (above in cell D5).</t>
  </si>
  <si>
    <t>Height as</t>
  </si>
  <si>
    <t>Top is</t>
  </si>
  <si>
    <t>(% of canopy</t>
  </si>
  <si>
    <t>Height in</t>
  </si>
  <si>
    <t>broken (B) or</t>
  </si>
  <si>
    <t>dbh (cm)</t>
  </si>
  <si>
    <t>height)</t>
  </si>
  <si>
    <t>meters</t>
  </si>
  <si>
    <t>pointed (P)</t>
  </si>
  <si>
    <t xml:space="preserve">p </t>
  </si>
  <si>
    <t xml:space="preserve">b </t>
  </si>
  <si>
    <t>p</t>
  </si>
  <si>
    <t>b</t>
  </si>
  <si>
    <t>PLOT INFO WORKSHEET</t>
  </si>
  <si>
    <t>Note: Be sure to fill out EVERYTHING on this page!</t>
  </si>
  <si>
    <t>Plot Coordinates from GPS</t>
  </si>
  <si>
    <t xml:space="preserve">  Coordinate System: </t>
  </si>
  <si>
    <t>UTM</t>
  </si>
  <si>
    <t>OR</t>
  </si>
  <si>
    <t>Geographic</t>
  </si>
  <si>
    <t xml:space="preserve">  Datum:   (Circle one)  NAD27  or   NAD83</t>
  </si>
  <si>
    <t xml:space="preserve">  Northing (m):</t>
  </si>
  <si>
    <t xml:space="preserve">  Latitude:</t>
  </si>
  <si>
    <t xml:space="preserve">  Easting (m):</t>
  </si>
  <si>
    <t xml:space="preserve">  Longitude:</t>
  </si>
  <si>
    <r>
      <t>Site Name/Description:</t>
    </r>
    <r>
      <rPr>
        <sz val="10"/>
        <rFont val="Arial"/>
        <family val="2"/>
      </rPr>
      <t xml:space="preserve"> Oldgrowth stand at milepost 44 on Mt. Baker Highway, State Rt. 542</t>
    </r>
  </si>
  <si>
    <t xml:space="preserve">  Edge or Interior Plot?</t>
  </si>
  <si>
    <t>Plot Slope (degrees):</t>
  </si>
  <si>
    <t xml:space="preserve">Default slope is ZERO. Be sure to enter correct slope IN DEGREES. </t>
  </si>
  <si>
    <t>Date:</t>
  </si>
  <si>
    <t>Data Recorder for Each Raw Datasheet: List all info so you can be contacted if there are questions about the data!!!!!!</t>
  </si>
  <si>
    <t>Name</t>
  </si>
  <si>
    <t>email address</t>
  </si>
  <si>
    <t>Phone #</t>
  </si>
  <si>
    <t>Trees</t>
  </si>
  <si>
    <t>Kevin Harmon</t>
  </si>
  <si>
    <t>harmonk3@wwu.edu</t>
  </si>
  <si>
    <t>425-200-8799</t>
  </si>
  <si>
    <t>CWD</t>
  </si>
  <si>
    <t>Martha Fergus, Jesse Frederickson</t>
  </si>
  <si>
    <t>fergusm6@wwu.edu, frederj6@wwu.edu</t>
  </si>
  <si>
    <t>(559)612-7575</t>
  </si>
  <si>
    <t>Sascha Knight</t>
  </si>
  <si>
    <t>knights5@wwu.edu</t>
  </si>
  <si>
    <t>Understory/Saplings</t>
  </si>
  <si>
    <t>Ben/Nathan</t>
  </si>
  <si>
    <t>molenhb@wwu.edu, haongn@wwu.edu</t>
  </si>
  <si>
    <t>630-877-6621,  206-788-7623</t>
  </si>
  <si>
    <t>Observers: (list all names and email addresses and phone #'s)</t>
  </si>
  <si>
    <t>Ben Molenhouse</t>
  </si>
  <si>
    <t>molenhb@wwu.edu</t>
  </si>
  <si>
    <t>630-877-6621</t>
  </si>
  <si>
    <t>Nathan Haong</t>
  </si>
  <si>
    <t>haongn@wwu.edu</t>
  </si>
  <si>
    <t>206-788-7623</t>
  </si>
  <si>
    <t>Emily Panteleeff</t>
  </si>
  <si>
    <t>pantele@wwu.edu</t>
  </si>
  <si>
    <t>206-694-3927</t>
  </si>
  <si>
    <t>Carly Hopp</t>
  </si>
  <si>
    <t>hoppc@wwu.edu</t>
  </si>
  <si>
    <t>Martha Fergus</t>
  </si>
  <si>
    <t>fergusm6@wwu.edu</t>
  </si>
  <si>
    <t>Notes:</t>
  </si>
  <si>
    <t xml:space="preserve">Note: (5/4/2011)  If plots are located on a steep slope, you can slope correct the area.  </t>
  </si>
  <si>
    <r>
      <t xml:space="preserve">On a steep slope, the </t>
    </r>
    <r>
      <rPr>
        <b/>
        <sz val="10"/>
        <rFont val="Arial"/>
        <family val="2"/>
      </rPr>
      <t>projected</t>
    </r>
    <r>
      <rPr>
        <sz val="10"/>
        <rFont val="Arial"/>
        <family val="2"/>
      </rPr>
      <t xml:space="preserve"> area of the plot would be somewhat less than 0.1 ha (for the small circle) or 0.2 ha (for the big circle).</t>
    </r>
  </si>
  <si>
    <t>First, recognize that a circle on a sloped surface would be projected as a elipse and the area of an elipse is: area = Pi*A*B, where</t>
  </si>
  <si>
    <t>A = the length of the semi-major axis and B = the length of the semi-minor axis.  This is the distance from the plot center to the edge of long axis</t>
  </si>
  <si>
    <t>of the elipse and the distance from the center to edge fo the elipse on the short axis of the elipse.  The "short" axis is the one that is sloped.</t>
  </si>
  <si>
    <t>Here is one webpage that discusses this: http://www.math.hmc.edu/funfacts/ffiles/10006.3.shtml</t>
  </si>
  <si>
    <t>Along the semi-major axis, the slope is essentially zero so no "correction" of this value is needed.  We just need to correct the length of the semi-minor axis; the one that is sloped</t>
  </si>
  <si>
    <t>Semi-minor axis</t>
  </si>
  <si>
    <t>projected</t>
  </si>
  <si>
    <t>distance</t>
  </si>
  <si>
    <t>slope</t>
  </si>
  <si>
    <t>Semi-</t>
  </si>
  <si>
    <t>Slope</t>
  </si>
  <si>
    <t>along</t>
  </si>
  <si>
    <t xml:space="preserve">angle </t>
  </si>
  <si>
    <t>major</t>
  </si>
  <si>
    <t>corrected</t>
  </si>
  <si>
    <t>slope (m)</t>
  </si>
  <si>
    <t>(degrees)</t>
  </si>
  <si>
    <t>axis (m)</t>
  </si>
  <si>
    <t>area (m)</t>
  </si>
  <si>
    <t>area (ha)</t>
  </si>
  <si>
    <t>Small circle &gt;&gt;&gt;&gt;&gt;&gt;</t>
  </si>
  <si>
    <t>Large circle &gt;&gt;&gt;&gt;&gt;&gt;</t>
  </si>
  <si>
    <t>Enter slope angle here: default value is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</si>
</sst>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0"/>
      <name val="Arial"/>
    </font>
    <font>
      <b/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1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0"/>
      <color indexed="11"/>
      <name val="Arial"/>
      <family val="2"/>
    </font>
    <font>
      <b/>
      <sz val="10"/>
      <color indexed="48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sz val="10"/>
      <color rgb="FF00B0F0"/>
      <name val="Arial"/>
      <family val="2"/>
    </font>
    <font>
      <sz val="11"/>
      <color rgb="FF242424"/>
      <name val="Aptos Narrow"/>
      <charset val="1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11"/>
      </left>
      <right style="thick">
        <color indexed="11"/>
      </right>
      <top/>
      <bottom style="thick">
        <color indexed="11"/>
      </bottom>
      <diagonal/>
    </border>
    <border>
      <left style="thick">
        <color indexed="48"/>
      </left>
      <right style="thick">
        <color indexed="48"/>
      </right>
      <top style="thick">
        <color indexed="48"/>
      </top>
      <bottom style="thick">
        <color indexed="4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FF0000"/>
      </left>
      <right style="thin">
        <color theme="1"/>
      </right>
      <top style="thick">
        <color rgb="FFFF0000"/>
      </top>
      <bottom style="thin">
        <color theme="1"/>
      </bottom>
      <diagonal/>
    </border>
    <border>
      <left style="thick">
        <color rgb="FFFF000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ck">
        <color rgb="FFFF0000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n">
        <color theme="1"/>
      </top>
      <bottom style="thin">
        <color theme="1"/>
      </bottom>
      <diagonal/>
    </border>
    <border>
      <left style="thick">
        <color rgb="FFFF0000"/>
      </left>
      <right style="thin">
        <color theme="1"/>
      </right>
      <top/>
      <bottom style="thick">
        <color rgb="FFFF0000"/>
      </bottom>
      <diagonal/>
    </border>
    <border>
      <left style="thin">
        <color theme="1"/>
      </left>
      <right style="thin">
        <color theme="1"/>
      </right>
      <top/>
      <bottom style="thick">
        <color rgb="FFFF0000"/>
      </bottom>
      <diagonal/>
    </border>
    <border>
      <left style="thin">
        <color theme="1"/>
      </left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thin">
        <color theme="1"/>
      </right>
      <top style="thick">
        <color indexed="10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indexed="10"/>
      </top>
      <bottom style="thin">
        <color theme="1"/>
      </bottom>
      <diagonal/>
    </border>
    <border>
      <left style="thin">
        <color theme="1"/>
      </left>
      <right style="thick">
        <color indexed="10"/>
      </right>
      <top style="thick">
        <color indexed="10"/>
      </top>
      <bottom style="thin">
        <color theme="1"/>
      </bottom>
      <diagonal/>
    </border>
    <border>
      <left style="thick">
        <color indexed="1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indexed="10"/>
      </right>
      <top style="thin">
        <color theme="1"/>
      </top>
      <bottom style="thin">
        <color theme="1"/>
      </bottom>
      <diagonal/>
    </border>
    <border>
      <left style="thick">
        <color indexed="10"/>
      </left>
      <right style="thin">
        <color theme="1"/>
      </right>
      <top style="thin">
        <color theme="1"/>
      </top>
      <bottom style="thick">
        <color indexed="1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indexed="10"/>
      </bottom>
      <diagonal/>
    </border>
    <border>
      <left style="thin">
        <color theme="1"/>
      </left>
      <right style="thick">
        <color indexed="10"/>
      </right>
      <top style="thin">
        <color theme="1"/>
      </top>
      <bottom style="thick">
        <color indexed="10"/>
      </bottom>
      <diagonal/>
    </border>
    <border>
      <left style="thin">
        <color theme="1"/>
      </left>
      <right/>
      <top style="thick">
        <color indexed="10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ck">
        <color indexed="10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ck">
        <color indexed="10"/>
      </right>
      <top style="thin">
        <color theme="1"/>
      </top>
      <bottom/>
      <diagonal/>
    </border>
    <border>
      <left style="thick">
        <color indexed="11"/>
      </left>
      <right style="thin">
        <color theme="1"/>
      </right>
      <top style="thick">
        <color indexed="1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indexed="11"/>
      </top>
      <bottom style="thin">
        <color theme="1"/>
      </bottom>
      <diagonal/>
    </border>
    <border>
      <left style="thin">
        <color theme="1"/>
      </left>
      <right style="thick">
        <color indexed="11"/>
      </right>
      <top style="thick">
        <color indexed="11"/>
      </top>
      <bottom style="thin">
        <color theme="1"/>
      </bottom>
      <diagonal/>
    </border>
    <border>
      <left style="thick">
        <color indexed="1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indexed="11"/>
      </right>
      <top style="thin">
        <color theme="1"/>
      </top>
      <bottom style="thin">
        <color theme="1"/>
      </bottom>
      <diagonal/>
    </border>
    <border>
      <left style="thick">
        <color indexed="11"/>
      </left>
      <right style="thin">
        <color theme="1"/>
      </right>
      <top style="thin">
        <color theme="1"/>
      </top>
      <bottom style="thick">
        <color indexed="1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indexed="11"/>
      </bottom>
      <diagonal/>
    </border>
    <border>
      <left style="thin">
        <color theme="1"/>
      </left>
      <right style="thick">
        <color indexed="11"/>
      </right>
      <top style="thin">
        <color theme="1"/>
      </top>
      <bottom style="thick">
        <color indexed="1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 style="thick">
        <color indexed="10"/>
      </right>
      <top style="thick">
        <color indexed="10"/>
      </top>
      <bottom style="thin">
        <color theme="1"/>
      </bottom>
      <diagonal/>
    </border>
    <border>
      <left/>
      <right style="thick">
        <color indexed="10"/>
      </right>
      <top style="thin">
        <color theme="1"/>
      </top>
      <bottom style="thin">
        <color theme="1"/>
      </bottom>
      <diagonal/>
    </border>
    <border>
      <left/>
      <right style="thick">
        <color indexed="10"/>
      </right>
      <top style="thin">
        <color theme="1"/>
      </top>
      <bottom style="thick">
        <color indexed="10"/>
      </bottom>
      <diagonal/>
    </border>
    <border>
      <left/>
      <right style="thick">
        <color rgb="FFFF0000"/>
      </right>
      <top style="thick">
        <color rgb="FFFF0000"/>
      </top>
      <bottom style="thin">
        <color theme="1"/>
      </bottom>
      <diagonal/>
    </border>
    <border>
      <left/>
      <right style="thin">
        <color theme="1"/>
      </right>
      <top style="thick">
        <color indexed="10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ck">
        <color indexed="10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ck">
        <color indexed="10"/>
      </bottom>
      <diagonal/>
    </border>
  </borders>
  <cellStyleXfs count="5">
    <xf numFmtId="0" fontId="0" fillId="0" borderId="0"/>
    <xf numFmtId="0" fontId="13" fillId="0" borderId="0" applyNumberFormat="0" applyFill="0" applyBorder="0" applyAlignment="0" applyProtection="0"/>
    <xf numFmtId="0" fontId="5" fillId="0" borderId="0"/>
    <xf numFmtId="0" fontId="12" fillId="0" borderId="0"/>
    <xf numFmtId="0" fontId="5" fillId="0" borderId="0"/>
  </cellStyleXfs>
  <cellXfs count="1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left"/>
    </xf>
    <xf numFmtId="9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Continuous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1" xfId="0" applyFont="1" applyBorder="1" applyAlignment="1">
      <alignment horizontal="right"/>
    </xf>
    <xf numFmtId="16" fontId="0" fillId="0" borderId="1" xfId="0" applyNumberFormat="1" applyBorder="1"/>
    <xf numFmtId="0" fontId="4" fillId="0" borderId="0" xfId="0" applyFont="1" applyAlignment="1">
      <alignment horizontal="centerContinuous"/>
    </xf>
    <xf numFmtId="0" fontId="6" fillId="0" borderId="0" xfId="0" applyFont="1"/>
    <xf numFmtId="0" fontId="0" fillId="0" borderId="8" xfId="0" applyBorder="1"/>
    <xf numFmtId="0" fontId="0" fillId="0" borderId="9" xfId="0" applyBorder="1"/>
    <xf numFmtId="0" fontId="7" fillId="0" borderId="0" xfId="0" applyFont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0" xfId="0" applyFont="1"/>
    <xf numFmtId="0" fontId="0" fillId="0" borderId="10" xfId="0" applyBorder="1"/>
    <xf numFmtId="0" fontId="0" fillId="0" borderId="11" xfId="0" applyBorder="1"/>
    <xf numFmtId="0" fontId="5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12" xfId="0" applyBorder="1"/>
    <xf numFmtId="0" fontId="5" fillId="0" borderId="4" xfId="0" applyFont="1" applyBorder="1"/>
    <xf numFmtId="0" fontId="5" fillId="0" borderId="5" xfId="0" applyFont="1" applyBorder="1"/>
    <xf numFmtId="0" fontId="4" fillId="0" borderId="0" xfId="0" applyFont="1" applyAlignment="1">
      <alignment horizontal="left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/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42" xfId="0" applyBorder="1" applyAlignment="1">
      <alignment horizontal="center"/>
    </xf>
    <xf numFmtId="0" fontId="1" fillId="0" borderId="27" xfId="0" applyFont="1" applyBorder="1"/>
    <xf numFmtId="0" fontId="9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46" xfId="0" applyBorder="1"/>
    <xf numFmtId="0" fontId="14" fillId="0" borderId="0" xfId="0" applyFont="1"/>
    <xf numFmtId="0" fontId="14" fillId="0" borderId="1" xfId="0" applyFont="1" applyBorder="1"/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5" fillId="0" borderId="0" xfId="0" applyFont="1"/>
    <xf numFmtId="0" fontId="0" fillId="0" borderId="47" xfId="0" applyBorder="1"/>
    <xf numFmtId="0" fontId="5" fillId="0" borderId="1" xfId="0" applyFont="1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5" fillId="0" borderId="16" xfId="0" applyFont="1" applyBorder="1" applyProtection="1">
      <protection locked="0"/>
    </xf>
    <xf numFmtId="0" fontId="5" fillId="0" borderId="51" xfId="0" applyFont="1" applyBorder="1" applyProtection="1">
      <protection locked="0"/>
    </xf>
    <xf numFmtId="0" fontId="5" fillId="0" borderId="18" xfId="0" applyFont="1" applyBorder="1" applyProtection="1">
      <protection locked="0"/>
    </xf>
    <xf numFmtId="164" fontId="0" fillId="0" borderId="0" xfId="0" applyNumberFormat="1"/>
    <xf numFmtId="0" fontId="1" fillId="0" borderId="11" xfId="0" applyFont="1" applyBorder="1"/>
    <xf numFmtId="0" fontId="5" fillId="0" borderId="0" xfId="0" applyFont="1" applyAlignment="1">
      <alignment horizontal="left"/>
    </xf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11" fillId="0" borderId="0" xfId="0" applyFont="1"/>
    <xf numFmtId="0" fontId="10" fillId="0" borderId="0" xfId="0" applyFont="1"/>
    <xf numFmtId="0" fontId="5" fillId="0" borderId="0" xfId="4"/>
    <xf numFmtId="0" fontId="1" fillId="0" borderId="0" xfId="4" applyFont="1" applyAlignment="1">
      <alignment horizontal="left"/>
    </xf>
    <xf numFmtId="14" fontId="0" fillId="0" borderId="0" xfId="0" applyNumberFormat="1"/>
    <xf numFmtId="0" fontId="16" fillId="0" borderId="0" xfId="0" applyFont="1"/>
    <xf numFmtId="0" fontId="1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/>
    <xf numFmtId="0" fontId="13" fillId="0" borderId="1" xfId="1" applyBorder="1" applyAlignment="1"/>
    <xf numFmtId="0" fontId="13" fillId="0" borderId="2" xfId="1" applyBorder="1" applyAlignment="1"/>
    <xf numFmtId="0" fontId="13" fillId="0" borderId="7" xfId="1" applyBorder="1" applyAlignment="1"/>
    <xf numFmtId="0" fontId="13" fillId="0" borderId="3" xfId="1" applyBorder="1" applyAlignment="1"/>
    <xf numFmtId="0" fontId="0" fillId="0" borderId="0" xfId="0" applyAlignment="1">
      <alignment horizontal="center"/>
    </xf>
    <xf numFmtId="0" fontId="0" fillId="0" borderId="13" xfId="0" applyBorder="1"/>
    <xf numFmtId="0" fontId="0" fillId="0" borderId="10" xfId="0" applyBorder="1"/>
    <xf numFmtId="0" fontId="0" fillId="0" borderId="2" xfId="0" applyBorder="1"/>
    <xf numFmtId="0" fontId="0" fillId="0" borderId="3" xfId="0" applyBorder="1"/>
    <xf numFmtId="0" fontId="0" fillId="0" borderId="7" xfId="0" applyBorder="1"/>
  </cellXfs>
  <cellStyles count="5">
    <cellStyle name="Hyperlink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fergusm6@wwu.edu,%20frederj6@wwu.edu" TargetMode="External"/><Relationship Id="rId3" Type="http://schemas.openxmlformats.org/officeDocument/2006/relationships/hyperlink" Target="mailto:molenhb@wwu.edu" TargetMode="External"/><Relationship Id="rId7" Type="http://schemas.openxmlformats.org/officeDocument/2006/relationships/hyperlink" Target="mailto:harmonk3@wwu.edu" TargetMode="External"/><Relationship Id="rId2" Type="http://schemas.openxmlformats.org/officeDocument/2006/relationships/hyperlink" Target="mailto:haongn@wwu.edu" TargetMode="External"/><Relationship Id="rId1" Type="http://schemas.openxmlformats.org/officeDocument/2006/relationships/hyperlink" Target="mailto:molenhb@wwu.edu" TargetMode="External"/><Relationship Id="rId6" Type="http://schemas.openxmlformats.org/officeDocument/2006/relationships/hyperlink" Target="mailto:harmonk3@wwu.edu" TargetMode="External"/><Relationship Id="rId11" Type="http://schemas.openxmlformats.org/officeDocument/2006/relationships/printerSettings" Target="../printerSettings/printerSettings7.bin"/><Relationship Id="rId5" Type="http://schemas.openxmlformats.org/officeDocument/2006/relationships/hyperlink" Target="mailto:pantele@wwu.edu" TargetMode="External"/><Relationship Id="rId10" Type="http://schemas.openxmlformats.org/officeDocument/2006/relationships/hyperlink" Target="mailto:hoppc@wwu.edu" TargetMode="External"/><Relationship Id="rId4" Type="http://schemas.openxmlformats.org/officeDocument/2006/relationships/hyperlink" Target="mailto:molenhb@wwu.edu,%20haongn@wwu.edu" TargetMode="External"/><Relationship Id="rId9" Type="http://schemas.openxmlformats.org/officeDocument/2006/relationships/hyperlink" Target="mailto:knights5@wwu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94"/>
  <sheetViews>
    <sheetView tabSelected="1" topLeftCell="A47" workbookViewId="0">
      <selection activeCell="F3" sqref="F3"/>
    </sheetView>
  </sheetViews>
  <sheetFormatPr defaultRowHeight="12.75" x14ac:dyDescent="0.2"/>
  <cols>
    <col min="2" max="2" width="17.5703125" customWidth="1"/>
    <col min="3" max="3" width="18.28515625" customWidth="1"/>
    <col min="4" max="7" width="15.5703125" customWidth="1"/>
    <col min="8" max="8" width="11.140625" customWidth="1"/>
    <col min="9" max="9" width="11" customWidth="1"/>
  </cols>
  <sheetData>
    <row r="2" spans="1:12" x14ac:dyDescent="0.2">
      <c r="A2" s="111" t="s">
        <v>0</v>
      </c>
      <c r="B2" s="110"/>
      <c r="C2" s="111"/>
      <c r="D2" s="110"/>
      <c r="E2" s="110"/>
      <c r="F2" s="110">
        <f>'Slope Correction'!H16/4</f>
        <v>0.05</v>
      </c>
      <c r="G2" s="110" t="s">
        <v>1</v>
      </c>
      <c r="I2" s="1" t="s">
        <v>2</v>
      </c>
    </row>
    <row r="3" spans="1:12" x14ac:dyDescent="0.2">
      <c r="I3" s="1" t="s">
        <v>3</v>
      </c>
    </row>
    <row r="4" spans="1:12" x14ac:dyDescent="0.2">
      <c r="A4" s="3" t="s">
        <v>4</v>
      </c>
      <c r="B4" s="2"/>
      <c r="C4" s="2"/>
      <c r="D4" s="2"/>
      <c r="E4" s="2"/>
      <c r="F4" s="2"/>
      <c r="G4" s="2"/>
      <c r="H4" s="2"/>
      <c r="J4" s="2" t="s">
        <v>5</v>
      </c>
      <c r="K4" s="2"/>
    </row>
    <row r="5" spans="1:12" x14ac:dyDescent="0.2">
      <c r="A5" s="14" t="s">
        <v>6</v>
      </c>
      <c r="B5" s="14" t="s">
        <v>7</v>
      </c>
      <c r="C5" s="14" t="s">
        <v>8</v>
      </c>
      <c r="D5" s="14" t="s">
        <v>9</v>
      </c>
      <c r="E5" s="14" t="s">
        <v>10</v>
      </c>
      <c r="F5" s="14" t="s">
        <v>11</v>
      </c>
      <c r="G5" s="14" t="s">
        <v>12</v>
      </c>
      <c r="I5" s="14" t="s">
        <v>13</v>
      </c>
      <c r="J5" s="14" t="s">
        <v>14</v>
      </c>
      <c r="K5" s="14" t="s">
        <v>15</v>
      </c>
      <c r="L5" s="14" t="s">
        <v>16</v>
      </c>
    </row>
    <row r="6" spans="1:12" x14ac:dyDescent="0.2">
      <c r="A6" s="14">
        <f>'raw CWD'!A8</f>
        <v>1</v>
      </c>
      <c r="B6">
        <f>'raw CWD'!B8</f>
        <v>20</v>
      </c>
      <c r="C6">
        <f>'raw CWD'!C8</f>
        <v>16.5</v>
      </c>
      <c r="D6">
        <f>'raw CWD'!D8</f>
        <v>12.6</v>
      </c>
      <c r="E6">
        <f>((PI()*(B6/2)^2)/10000)</f>
        <v>3.1415926535897934E-2</v>
      </c>
      <c r="F6">
        <f>((PI()*(C6/2)^2)/10000)</f>
        <v>2.138246499849553E-2</v>
      </c>
      <c r="G6">
        <f>D6*(E6+F6+SQRT(E6*F6))/3</f>
        <v>0.33060942989133885</v>
      </c>
      <c r="I6" s="14">
        <v>1</v>
      </c>
      <c r="J6">
        <f>'raw snags'!B19</f>
        <v>11</v>
      </c>
      <c r="K6">
        <f>'raw snags'!D19</f>
        <v>8</v>
      </c>
      <c r="L6">
        <f>((PI()*(J6/2)^2)/10000)</f>
        <v>9.5033177771091243E-3</v>
      </c>
    </row>
    <row r="7" spans="1:12" x14ac:dyDescent="0.2">
      <c r="A7" s="14">
        <f>'raw CWD'!A9</f>
        <v>2</v>
      </c>
      <c r="B7">
        <f>'raw CWD'!B9</f>
        <v>16</v>
      </c>
      <c r="C7">
        <f>'raw CWD'!C9</f>
        <v>12</v>
      </c>
      <c r="D7">
        <f>'raw CWD'!D9</f>
        <v>6.5</v>
      </c>
      <c r="E7">
        <f t="shared" ref="E7:E34" si="0">((PI()*(B7/2)^2)/10000)</f>
        <v>2.0106192982974676E-2</v>
      </c>
      <c r="F7">
        <f t="shared" ref="F7:F34" si="1">((PI()*(C7/2)^2)/10000)</f>
        <v>1.1309733552923255E-2</v>
      </c>
      <c r="G7">
        <f t="shared" ref="G7:G34" si="2">D7*(E7+F7+SQRT(E7*F7))/3</f>
        <v>0.10074040442511271</v>
      </c>
      <c r="I7" s="14">
        <v>2</v>
      </c>
      <c r="J7">
        <f>'raw snags'!B20</f>
        <v>182.3</v>
      </c>
      <c r="K7">
        <f>'raw snags'!D20</f>
        <v>2</v>
      </c>
      <c r="L7">
        <f t="shared" ref="L7:L20" si="3">((PI()*(J7/2)^2)/10000)</f>
        <v>2.6101364929654784</v>
      </c>
    </row>
    <row r="8" spans="1:12" x14ac:dyDescent="0.2">
      <c r="A8" s="14">
        <f>'raw CWD'!A10</f>
        <v>3</v>
      </c>
      <c r="B8">
        <f>'raw CWD'!B10</f>
        <v>23</v>
      </c>
      <c r="C8">
        <f>'raw CWD'!C10</f>
        <v>16</v>
      </c>
      <c r="D8">
        <f>'raw CWD'!D10</f>
        <v>9.6999999999999993</v>
      </c>
      <c r="E8">
        <f t="shared" si="0"/>
        <v>4.154756284372501E-2</v>
      </c>
      <c r="F8">
        <f t="shared" si="1"/>
        <v>2.0106192982974676E-2</v>
      </c>
      <c r="G8">
        <f t="shared" si="2"/>
        <v>0.29279905330844669</v>
      </c>
      <c r="I8" s="14">
        <v>3</v>
      </c>
      <c r="J8">
        <f>'raw snags'!B21</f>
        <v>99</v>
      </c>
      <c r="K8">
        <f>'raw snags'!D21</f>
        <v>1.5</v>
      </c>
      <c r="L8">
        <f t="shared" si="3"/>
        <v>0.76976873994583905</v>
      </c>
    </row>
    <row r="9" spans="1:12" x14ac:dyDescent="0.2">
      <c r="A9" s="14">
        <f>'raw CWD'!A11</f>
        <v>4</v>
      </c>
      <c r="B9">
        <f>'raw CWD'!B11</f>
        <v>165</v>
      </c>
      <c r="C9">
        <f>'raw CWD'!C11</f>
        <v>142</v>
      </c>
      <c r="D9">
        <f>'raw CWD'!D11</f>
        <v>13</v>
      </c>
      <c r="E9">
        <f t="shared" si="0"/>
        <v>2.138246499849553</v>
      </c>
      <c r="F9">
        <f t="shared" si="1"/>
        <v>1.5836768566746147</v>
      </c>
      <c r="G9">
        <f t="shared" si="2"/>
        <v>24.102482097912354</v>
      </c>
      <c r="I9" s="14">
        <v>4</v>
      </c>
      <c r="J9">
        <f>'raw snags'!B22</f>
        <v>86.5</v>
      </c>
      <c r="K9">
        <f>'raw snags'!D22</f>
        <v>2</v>
      </c>
      <c r="L9">
        <f t="shared" si="3"/>
        <v>0.58765454080805579</v>
      </c>
    </row>
    <row r="10" spans="1:12" x14ac:dyDescent="0.2">
      <c r="A10" s="14">
        <f>'raw CWD'!A12</f>
        <v>5</v>
      </c>
      <c r="B10">
        <f>'raw CWD'!B12</f>
        <v>41</v>
      </c>
      <c r="C10">
        <f>'raw CWD'!C12</f>
        <v>38</v>
      </c>
      <c r="D10">
        <f>'raw CWD'!D12</f>
        <v>13.3</v>
      </c>
      <c r="E10">
        <f t="shared" si="0"/>
        <v>0.13202543126711105</v>
      </c>
      <c r="F10">
        <f t="shared" si="1"/>
        <v>0.11341149479459152</v>
      </c>
      <c r="G10">
        <f t="shared" si="2"/>
        <v>1.6305886889743444</v>
      </c>
      <c r="I10" s="14">
        <v>5</v>
      </c>
      <c r="J10">
        <f>'raw snags'!B23</f>
        <v>13</v>
      </c>
      <c r="K10">
        <f>'raw snags'!D23</f>
        <v>5.5</v>
      </c>
      <c r="L10">
        <f t="shared" si="3"/>
        <v>1.3273228961416876E-2</v>
      </c>
    </row>
    <row r="11" spans="1:12" x14ac:dyDescent="0.2">
      <c r="A11" s="14">
        <f>'raw CWD'!A13</f>
        <v>6</v>
      </c>
      <c r="B11">
        <f>'raw CWD'!B13</f>
        <v>26</v>
      </c>
      <c r="C11">
        <f>'raw CWD'!C13</f>
        <v>24</v>
      </c>
      <c r="D11">
        <f>'raw CWD'!D13</f>
        <v>3.9</v>
      </c>
      <c r="E11">
        <f t="shared" si="0"/>
        <v>5.3092915845667506E-2</v>
      </c>
      <c r="F11">
        <f t="shared" si="1"/>
        <v>4.5238934211693019E-2</v>
      </c>
      <c r="G11">
        <f t="shared" si="2"/>
        <v>0.19154290408936969</v>
      </c>
      <c r="I11" s="14">
        <v>6</v>
      </c>
      <c r="J11">
        <f>'raw snags'!B24</f>
        <v>128</v>
      </c>
      <c r="K11">
        <f>'raw snags'!D24</f>
        <v>3</v>
      </c>
      <c r="L11">
        <f t="shared" si="3"/>
        <v>1.2867963509103792</v>
      </c>
    </row>
    <row r="12" spans="1:12" x14ac:dyDescent="0.2">
      <c r="A12" s="14">
        <f>'raw CWD'!A14</f>
        <v>7</v>
      </c>
      <c r="B12">
        <f>'raw CWD'!B14</f>
        <v>15</v>
      </c>
      <c r="C12">
        <f>'raw CWD'!C14</f>
        <v>12</v>
      </c>
      <c r="D12">
        <f>'raw CWD'!D14</f>
        <v>2</v>
      </c>
      <c r="E12">
        <f t="shared" si="0"/>
        <v>1.7671458676442587E-2</v>
      </c>
      <c r="F12">
        <f t="shared" si="1"/>
        <v>1.1309733552923255E-2</v>
      </c>
      <c r="G12">
        <f t="shared" si="2"/>
        <v>2.8745572780346607E-2</v>
      </c>
      <c r="I12" s="14">
        <v>7</v>
      </c>
      <c r="J12">
        <f>'raw snags'!B25</f>
        <v>47</v>
      </c>
      <c r="K12">
        <f>'raw snags'!D25</f>
        <v>1</v>
      </c>
      <c r="L12">
        <f t="shared" si="3"/>
        <v>0.17349445429449634</v>
      </c>
    </row>
    <row r="13" spans="1:12" x14ac:dyDescent="0.2">
      <c r="A13" s="14">
        <f>'raw CWD'!A15</f>
        <v>8</v>
      </c>
      <c r="B13">
        <f>'raw CWD'!B15</f>
        <v>15</v>
      </c>
      <c r="C13">
        <f>'raw CWD'!C15</f>
        <v>4</v>
      </c>
      <c r="D13">
        <f>'raw CWD'!D15</f>
        <v>12</v>
      </c>
      <c r="E13">
        <f t="shared" si="0"/>
        <v>1.7671458676442587E-2</v>
      </c>
      <c r="F13">
        <f t="shared" si="1"/>
        <v>1.2566370614359172E-3</v>
      </c>
      <c r="G13">
        <f t="shared" si="2"/>
        <v>9.4561938873052795E-2</v>
      </c>
      <c r="I13" s="14">
        <v>8</v>
      </c>
      <c r="J13">
        <f>'raw snags'!B26</f>
        <v>21</v>
      </c>
      <c r="K13">
        <f>'raw snags'!D26</f>
        <v>1</v>
      </c>
      <c r="L13">
        <f t="shared" si="3"/>
        <v>3.4636059005827467E-2</v>
      </c>
    </row>
    <row r="14" spans="1:12" x14ac:dyDescent="0.2">
      <c r="A14" s="14">
        <f>'raw CWD'!A16</f>
        <v>9</v>
      </c>
      <c r="B14">
        <f>'raw CWD'!B16</f>
        <v>13</v>
      </c>
      <c r="C14">
        <f>'raw CWD'!C16</f>
        <v>4.5</v>
      </c>
      <c r="D14">
        <f>'raw CWD'!D16</f>
        <v>10.6</v>
      </c>
      <c r="E14">
        <f t="shared" si="0"/>
        <v>1.3273228961416876E-2</v>
      </c>
      <c r="F14">
        <f t="shared" si="1"/>
        <v>1.5904312808798326E-3</v>
      </c>
      <c r="G14">
        <f t="shared" si="2"/>
        <v>6.875244622687364E-2</v>
      </c>
      <c r="I14" s="14">
        <v>9</v>
      </c>
      <c r="J14">
        <f>'raw snags'!B27</f>
        <v>140</v>
      </c>
      <c r="K14">
        <f>'raw snags'!D27</f>
        <v>2</v>
      </c>
      <c r="L14">
        <f t="shared" si="3"/>
        <v>1.5393804002589986</v>
      </c>
    </row>
    <row r="15" spans="1:12" x14ac:dyDescent="0.2">
      <c r="A15" s="14">
        <f>'raw CWD'!A17</f>
        <v>10</v>
      </c>
      <c r="B15">
        <f>'raw CWD'!B17</f>
        <v>0</v>
      </c>
      <c r="C15">
        <f>'raw CWD'!C17</f>
        <v>0</v>
      </c>
      <c r="D15">
        <f>'raw CWD'!D17</f>
        <v>0</v>
      </c>
      <c r="E15">
        <f t="shared" si="0"/>
        <v>0</v>
      </c>
      <c r="F15">
        <f t="shared" si="1"/>
        <v>0</v>
      </c>
      <c r="G15">
        <f t="shared" si="2"/>
        <v>0</v>
      </c>
      <c r="I15" s="14">
        <v>10</v>
      </c>
      <c r="J15">
        <f>'raw snags'!B28</f>
        <v>19.100000000000001</v>
      </c>
      <c r="K15">
        <f>'raw snags'!D28</f>
        <v>0</v>
      </c>
      <c r="L15">
        <f t="shared" si="3"/>
        <v>2.8652110398902319E-2</v>
      </c>
    </row>
    <row r="16" spans="1:12" x14ac:dyDescent="0.2">
      <c r="A16" s="14">
        <f>'raw CWD'!A18</f>
        <v>11</v>
      </c>
      <c r="B16">
        <f>'raw CWD'!B18</f>
        <v>0</v>
      </c>
      <c r="C16">
        <f>'raw CWD'!C18</f>
        <v>0</v>
      </c>
      <c r="D16">
        <f>'raw CWD'!D18</f>
        <v>0</v>
      </c>
      <c r="E16">
        <f t="shared" si="0"/>
        <v>0</v>
      </c>
      <c r="F16">
        <f t="shared" si="1"/>
        <v>0</v>
      </c>
      <c r="G16">
        <f t="shared" si="2"/>
        <v>0</v>
      </c>
      <c r="I16" s="14">
        <v>11</v>
      </c>
      <c r="J16">
        <f>'raw snags'!B29</f>
        <v>21.9</v>
      </c>
      <c r="K16">
        <f>'raw snags'!D29</f>
        <v>2.5</v>
      </c>
      <c r="L16">
        <f t="shared" si="3"/>
        <v>3.7668481314705016E-2</v>
      </c>
    </row>
    <row r="17" spans="1:12" x14ac:dyDescent="0.2">
      <c r="A17" s="14">
        <f>'raw CWD'!A19</f>
        <v>12</v>
      </c>
      <c r="B17">
        <f>'raw CWD'!B19</f>
        <v>0</v>
      </c>
      <c r="C17">
        <f>'raw CWD'!C19</f>
        <v>0</v>
      </c>
      <c r="D17">
        <f>'raw CWD'!D19</f>
        <v>0</v>
      </c>
      <c r="E17">
        <f t="shared" si="0"/>
        <v>0</v>
      </c>
      <c r="F17">
        <f t="shared" si="1"/>
        <v>0</v>
      </c>
      <c r="G17">
        <f t="shared" si="2"/>
        <v>0</v>
      </c>
      <c r="I17" s="14">
        <v>12</v>
      </c>
      <c r="J17">
        <f>'raw snags'!B30</f>
        <v>164</v>
      </c>
      <c r="K17">
        <f>'raw snags'!D30</f>
        <v>0.5</v>
      </c>
      <c r="L17">
        <f t="shared" si="3"/>
        <v>2.1124069002737769</v>
      </c>
    </row>
    <row r="18" spans="1:12" x14ac:dyDescent="0.2">
      <c r="A18" s="14">
        <f>'raw CWD'!A20</f>
        <v>13</v>
      </c>
      <c r="B18">
        <f>'raw CWD'!B20</f>
        <v>0</v>
      </c>
      <c r="C18">
        <f>'raw CWD'!C20</f>
        <v>0</v>
      </c>
      <c r="D18">
        <f>'raw CWD'!D20</f>
        <v>0</v>
      </c>
      <c r="E18">
        <f t="shared" si="0"/>
        <v>0</v>
      </c>
      <c r="F18">
        <f t="shared" si="1"/>
        <v>0</v>
      </c>
      <c r="G18">
        <f t="shared" si="2"/>
        <v>0</v>
      </c>
      <c r="I18" s="14">
        <v>13</v>
      </c>
      <c r="J18">
        <f>'raw snags'!B31</f>
        <v>120.6</v>
      </c>
      <c r="K18">
        <f>'raw snags'!D31</f>
        <v>0</v>
      </c>
      <c r="L18">
        <f t="shared" si="3"/>
        <v>1.1423113631791311</v>
      </c>
    </row>
    <row r="19" spans="1:12" x14ac:dyDescent="0.2">
      <c r="A19" s="14">
        <f>'raw CWD'!A21</f>
        <v>14</v>
      </c>
      <c r="B19">
        <f>'raw CWD'!B21</f>
        <v>0</v>
      </c>
      <c r="C19">
        <f>'raw CWD'!C21</f>
        <v>0</v>
      </c>
      <c r="D19">
        <f>'raw CWD'!D21</f>
        <v>0</v>
      </c>
      <c r="E19">
        <f t="shared" si="0"/>
        <v>0</v>
      </c>
      <c r="F19">
        <f t="shared" si="1"/>
        <v>0</v>
      </c>
      <c r="G19">
        <f t="shared" si="2"/>
        <v>0</v>
      </c>
      <c r="I19" s="14">
        <v>14</v>
      </c>
      <c r="J19">
        <f>'raw snags'!B32</f>
        <v>230</v>
      </c>
      <c r="K19">
        <f>'raw snags'!D32</f>
        <v>10</v>
      </c>
      <c r="L19">
        <f t="shared" si="3"/>
        <v>4.1547562843725014</v>
      </c>
    </row>
    <row r="20" spans="1:12" x14ac:dyDescent="0.2">
      <c r="A20" s="14">
        <f>'raw CWD'!A22</f>
        <v>15</v>
      </c>
      <c r="B20">
        <f>'raw CWD'!B22</f>
        <v>0</v>
      </c>
      <c r="C20">
        <f>'raw CWD'!C22</f>
        <v>0</v>
      </c>
      <c r="D20">
        <f>'raw CWD'!D22</f>
        <v>0</v>
      </c>
      <c r="E20">
        <f t="shared" si="0"/>
        <v>0</v>
      </c>
      <c r="F20">
        <f t="shared" si="1"/>
        <v>0</v>
      </c>
      <c r="G20">
        <f t="shared" si="2"/>
        <v>0</v>
      </c>
      <c r="I20" s="14">
        <v>15</v>
      </c>
      <c r="J20">
        <f>'raw snags'!B33</f>
        <v>126.9</v>
      </c>
      <c r="K20">
        <f>'raw snags'!D33</f>
        <v>0</v>
      </c>
      <c r="L20">
        <f t="shared" si="3"/>
        <v>1.2647745718068784</v>
      </c>
    </row>
    <row r="21" spans="1:12" x14ac:dyDescent="0.2">
      <c r="A21" s="14">
        <f>'raw CWD'!A23</f>
        <v>16</v>
      </c>
      <c r="B21">
        <f>'raw CWD'!B23</f>
        <v>0</v>
      </c>
      <c r="C21">
        <f>'raw CWD'!C23</f>
        <v>0</v>
      </c>
      <c r="D21">
        <f>'raw CWD'!D23</f>
        <v>0</v>
      </c>
      <c r="E21">
        <f t="shared" si="0"/>
        <v>0</v>
      </c>
      <c r="F21">
        <f t="shared" si="1"/>
        <v>0</v>
      </c>
      <c r="G21">
        <f t="shared" si="2"/>
        <v>0</v>
      </c>
      <c r="I21" s="14">
        <v>16</v>
      </c>
      <c r="J21">
        <f>'raw snags'!B34</f>
        <v>92</v>
      </c>
      <c r="K21">
        <f>'raw snags'!D34</f>
        <v>5</v>
      </c>
      <c r="L21">
        <f t="shared" ref="L21:L31" si="4">((PI()*(J21/2)^2)/10000)</f>
        <v>0.66476100549960015</v>
      </c>
    </row>
    <row r="22" spans="1:12" x14ac:dyDescent="0.2">
      <c r="A22" s="14">
        <f>'raw CWD'!A24</f>
        <v>17</v>
      </c>
      <c r="B22">
        <f>'raw CWD'!B24</f>
        <v>0</v>
      </c>
      <c r="C22">
        <f>'raw CWD'!C24</f>
        <v>0</v>
      </c>
      <c r="D22">
        <f>'raw CWD'!D24</f>
        <v>0</v>
      </c>
      <c r="E22">
        <f t="shared" si="0"/>
        <v>0</v>
      </c>
      <c r="F22">
        <f t="shared" si="1"/>
        <v>0</v>
      </c>
      <c r="G22">
        <f t="shared" si="2"/>
        <v>0</v>
      </c>
      <c r="I22" s="14">
        <v>17</v>
      </c>
      <c r="J22">
        <f>'raw snags'!B35</f>
        <v>102.6</v>
      </c>
      <c r="K22">
        <f>'raw snags'!D35</f>
        <v>0</v>
      </c>
      <c r="L22">
        <f t="shared" si="4"/>
        <v>0.82676979705257214</v>
      </c>
    </row>
    <row r="23" spans="1:12" x14ac:dyDescent="0.2">
      <c r="A23" s="14">
        <f>'raw CWD'!A25</f>
        <v>18</v>
      </c>
      <c r="B23">
        <f>'raw CWD'!B25</f>
        <v>0</v>
      </c>
      <c r="C23">
        <f>'raw CWD'!C25</f>
        <v>0</v>
      </c>
      <c r="D23">
        <f>'raw CWD'!D25</f>
        <v>0</v>
      </c>
      <c r="E23">
        <f t="shared" si="0"/>
        <v>0</v>
      </c>
      <c r="F23">
        <f t="shared" si="1"/>
        <v>0</v>
      </c>
      <c r="G23">
        <f t="shared" si="2"/>
        <v>0</v>
      </c>
      <c r="I23" s="14">
        <v>18</v>
      </c>
      <c r="J23">
        <f>'raw snags'!B36</f>
        <v>25</v>
      </c>
      <c r="K23">
        <f>'raw snags'!D36</f>
        <v>0</v>
      </c>
      <c r="L23">
        <f t="shared" si="4"/>
        <v>4.9087385212340517E-2</v>
      </c>
    </row>
    <row r="24" spans="1:12" x14ac:dyDescent="0.2">
      <c r="A24" s="14">
        <f>'raw CWD'!A26</f>
        <v>19</v>
      </c>
      <c r="B24">
        <f>'raw CWD'!B26</f>
        <v>0</v>
      </c>
      <c r="C24">
        <f>'raw CWD'!C26</f>
        <v>0</v>
      </c>
      <c r="D24">
        <f>'raw CWD'!D26</f>
        <v>0</v>
      </c>
      <c r="E24">
        <f t="shared" si="0"/>
        <v>0</v>
      </c>
      <c r="F24">
        <f t="shared" si="1"/>
        <v>0</v>
      </c>
      <c r="G24">
        <f t="shared" si="2"/>
        <v>0</v>
      </c>
      <c r="I24" s="14">
        <v>19</v>
      </c>
      <c r="J24">
        <f>'raw snags'!B37</f>
        <v>0</v>
      </c>
      <c r="K24">
        <f>'raw snags'!D37</f>
        <v>0</v>
      </c>
      <c r="L24">
        <f t="shared" si="4"/>
        <v>0</v>
      </c>
    </row>
    <row r="25" spans="1:12" x14ac:dyDescent="0.2">
      <c r="A25" s="14">
        <f>'raw CWD'!A27</f>
        <v>20</v>
      </c>
      <c r="B25">
        <f>'raw CWD'!B27</f>
        <v>0</v>
      </c>
      <c r="C25">
        <f>'raw CWD'!C27</f>
        <v>0</v>
      </c>
      <c r="D25">
        <f>'raw CWD'!D27</f>
        <v>0</v>
      </c>
      <c r="E25">
        <f t="shared" si="0"/>
        <v>0</v>
      </c>
      <c r="F25">
        <f t="shared" si="1"/>
        <v>0</v>
      </c>
      <c r="G25">
        <f t="shared" si="2"/>
        <v>0</v>
      </c>
      <c r="I25" s="14">
        <v>20</v>
      </c>
      <c r="J25">
        <f>'raw snags'!B38</f>
        <v>0</v>
      </c>
      <c r="K25">
        <f>'raw snags'!D38</f>
        <v>0</v>
      </c>
      <c r="L25">
        <f t="shared" si="4"/>
        <v>0</v>
      </c>
    </row>
    <row r="26" spans="1:12" x14ac:dyDescent="0.2">
      <c r="A26" s="14">
        <f>'raw CWD'!A28</f>
        <v>21</v>
      </c>
      <c r="B26">
        <f>'raw CWD'!B28</f>
        <v>0</v>
      </c>
      <c r="C26">
        <f>'raw CWD'!C28</f>
        <v>0</v>
      </c>
      <c r="D26">
        <f>'raw CWD'!D28</f>
        <v>0</v>
      </c>
      <c r="E26">
        <f t="shared" si="0"/>
        <v>0</v>
      </c>
      <c r="F26">
        <f t="shared" si="1"/>
        <v>0</v>
      </c>
      <c r="G26">
        <f t="shared" si="2"/>
        <v>0</v>
      </c>
      <c r="I26" s="14">
        <v>21</v>
      </c>
      <c r="J26">
        <f>'raw snags'!B39</f>
        <v>0</v>
      </c>
      <c r="K26">
        <f>'raw snags'!D39</f>
        <v>0</v>
      </c>
      <c r="L26">
        <f t="shared" si="4"/>
        <v>0</v>
      </c>
    </row>
    <row r="27" spans="1:12" x14ac:dyDescent="0.2">
      <c r="A27" s="14">
        <f>'raw CWD'!A29</f>
        <v>22</v>
      </c>
      <c r="B27">
        <f>'raw CWD'!B29</f>
        <v>0</v>
      </c>
      <c r="C27">
        <f>'raw CWD'!C29</f>
        <v>0</v>
      </c>
      <c r="D27">
        <f>'raw CWD'!D29</f>
        <v>0</v>
      </c>
      <c r="E27">
        <f t="shared" si="0"/>
        <v>0</v>
      </c>
      <c r="F27">
        <f t="shared" si="1"/>
        <v>0</v>
      </c>
      <c r="G27">
        <f t="shared" si="2"/>
        <v>0</v>
      </c>
      <c r="I27" s="14">
        <v>22</v>
      </c>
      <c r="J27">
        <f>'raw snags'!B40</f>
        <v>0</v>
      </c>
      <c r="K27">
        <f>'raw snags'!D40</f>
        <v>0</v>
      </c>
      <c r="L27">
        <f t="shared" si="4"/>
        <v>0</v>
      </c>
    </row>
    <row r="28" spans="1:12" x14ac:dyDescent="0.2">
      <c r="A28" s="14">
        <f>'raw CWD'!A30</f>
        <v>23</v>
      </c>
      <c r="B28">
        <f>'raw CWD'!B30</f>
        <v>0</v>
      </c>
      <c r="C28">
        <f>'raw CWD'!C30</f>
        <v>0</v>
      </c>
      <c r="D28">
        <f>'raw CWD'!D30</f>
        <v>0</v>
      </c>
      <c r="E28">
        <f t="shared" si="0"/>
        <v>0</v>
      </c>
      <c r="F28">
        <f t="shared" si="1"/>
        <v>0</v>
      </c>
      <c r="G28">
        <f t="shared" si="2"/>
        <v>0</v>
      </c>
      <c r="I28" s="14">
        <v>23</v>
      </c>
      <c r="J28">
        <f>'raw snags'!B41</f>
        <v>0</v>
      </c>
      <c r="K28">
        <f>'raw snags'!D41</f>
        <v>0</v>
      </c>
      <c r="L28">
        <f t="shared" si="4"/>
        <v>0</v>
      </c>
    </row>
    <row r="29" spans="1:12" x14ac:dyDescent="0.2">
      <c r="A29" s="14">
        <f>'raw CWD'!A31</f>
        <v>24</v>
      </c>
      <c r="B29">
        <f>'raw CWD'!B31</f>
        <v>0</v>
      </c>
      <c r="C29">
        <f>'raw CWD'!C31</f>
        <v>0</v>
      </c>
      <c r="D29">
        <f>'raw CWD'!D31</f>
        <v>0</v>
      </c>
      <c r="E29">
        <f t="shared" si="0"/>
        <v>0</v>
      </c>
      <c r="F29">
        <f t="shared" si="1"/>
        <v>0</v>
      </c>
      <c r="G29">
        <f t="shared" si="2"/>
        <v>0</v>
      </c>
      <c r="I29" s="14">
        <v>24</v>
      </c>
      <c r="J29">
        <f>'raw snags'!B42</f>
        <v>0</v>
      </c>
      <c r="K29">
        <f>'raw snags'!D42</f>
        <v>0</v>
      </c>
      <c r="L29">
        <f t="shared" si="4"/>
        <v>0</v>
      </c>
    </row>
    <row r="30" spans="1:12" x14ac:dyDescent="0.2">
      <c r="A30" s="14">
        <f>'raw CWD'!A32</f>
        <v>25</v>
      </c>
      <c r="B30">
        <f>'raw CWD'!B32</f>
        <v>0</v>
      </c>
      <c r="C30">
        <f>'raw CWD'!C32</f>
        <v>0</v>
      </c>
      <c r="D30">
        <f>'raw CWD'!D32</f>
        <v>0</v>
      </c>
      <c r="E30">
        <f t="shared" si="0"/>
        <v>0</v>
      </c>
      <c r="F30">
        <f t="shared" si="1"/>
        <v>0</v>
      </c>
      <c r="G30">
        <f t="shared" si="2"/>
        <v>0</v>
      </c>
      <c r="I30" s="14">
        <v>25</v>
      </c>
      <c r="J30">
        <f>'raw snags'!B43</f>
        <v>0</v>
      </c>
      <c r="K30">
        <f>'raw snags'!D43</f>
        <v>0</v>
      </c>
      <c r="L30">
        <f t="shared" si="4"/>
        <v>0</v>
      </c>
    </row>
    <row r="31" spans="1:12" x14ac:dyDescent="0.2">
      <c r="A31" s="14">
        <f>'raw CWD'!A33</f>
        <v>26</v>
      </c>
      <c r="B31">
        <f>'raw CWD'!B33</f>
        <v>0</v>
      </c>
      <c r="C31">
        <f>'raw CWD'!C33</f>
        <v>0</v>
      </c>
      <c r="D31">
        <f>'raw CWD'!D33</f>
        <v>0</v>
      </c>
      <c r="E31">
        <f t="shared" si="0"/>
        <v>0</v>
      </c>
      <c r="F31">
        <f t="shared" si="1"/>
        <v>0</v>
      </c>
      <c r="G31">
        <f t="shared" si="2"/>
        <v>0</v>
      </c>
      <c r="I31" s="14">
        <v>26</v>
      </c>
      <c r="J31">
        <f>'raw snags'!B44</f>
        <v>0</v>
      </c>
      <c r="K31">
        <f>'raw snags'!D44</f>
        <v>0</v>
      </c>
      <c r="L31">
        <f t="shared" si="4"/>
        <v>0</v>
      </c>
    </row>
    <row r="32" spans="1:12" x14ac:dyDescent="0.2">
      <c r="A32" s="14">
        <f>'raw CWD'!A34</f>
        <v>27</v>
      </c>
      <c r="B32">
        <f>'raw CWD'!B34</f>
        <v>0</v>
      </c>
      <c r="C32">
        <f>'raw CWD'!C34</f>
        <v>0</v>
      </c>
      <c r="D32">
        <f>'raw CWD'!D34</f>
        <v>0</v>
      </c>
      <c r="E32">
        <f t="shared" si="0"/>
        <v>0</v>
      </c>
      <c r="F32">
        <f t="shared" si="1"/>
        <v>0</v>
      </c>
      <c r="G32">
        <f t="shared" si="2"/>
        <v>0</v>
      </c>
      <c r="I32" s="14">
        <v>27</v>
      </c>
      <c r="J32">
        <f>'raw snags'!B45</f>
        <v>0</v>
      </c>
      <c r="K32">
        <f>'raw snags'!D45</f>
        <v>0</v>
      </c>
      <c r="L32">
        <f t="shared" ref="L32:L63" si="5">((PI()*(J32/2)^2)/10000)</f>
        <v>0</v>
      </c>
    </row>
    <row r="33" spans="1:12" x14ac:dyDescent="0.2">
      <c r="A33" s="14">
        <f>'raw CWD'!A35</f>
        <v>28</v>
      </c>
      <c r="B33">
        <f>'raw CWD'!B35</f>
        <v>0</v>
      </c>
      <c r="C33">
        <f>'raw CWD'!C35</f>
        <v>0</v>
      </c>
      <c r="D33">
        <f>'raw CWD'!D35</f>
        <v>0</v>
      </c>
      <c r="E33">
        <f t="shared" si="0"/>
        <v>0</v>
      </c>
      <c r="F33">
        <f t="shared" si="1"/>
        <v>0</v>
      </c>
      <c r="G33">
        <f t="shared" si="2"/>
        <v>0</v>
      </c>
      <c r="I33" s="14">
        <v>28</v>
      </c>
      <c r="J33">
        <f>'raw snags'!B46</f>
        <v>0</v>
      </c>
      <c r="K33">
        <f>'raw snags'!D46</f>
        <v>0</v>
      </c>
      <c r="L33">
        <f t="shared" si="5"/>
        <v>0</v>
      </c>
    </row>
    <row r="34" spans="1:12" x14ac:dyDescent="0.2">
      <c r="A34" s="14">
        <f>'raw CWD'!A36</f>
        <v>29</v>
      </c>
      <c r="B34">
        <f>'raw CWD'!B36</f>
        <v>0</v>
      </c>
      <c r="C34">
        <f>'raw CWD'!C36</f>
        <v>0</v>
      </c>
      <c r="D34">
        <f>'raw CWD'!D36</f>
        <v>0</v>
      </c>
      <c r="E34">
        <f t="shared" si="0"/>
        <v>0</v>
      </c>
      <c r="F34">
        <f t="shared" si="1"/>
        <v>0</v>
      </c>
      <c r="G34">
        <f t="shared" si="2"/>
        <v>0</v>
      </c>
      <c r="I34" s="14">
        <v>29</v>
      </c>
      <c r="J34">
        <f>'raw snags'!B47</f>
        <v>0</v>
      </c>
      <c r="K34">
        <f>'raw snags'!D47</f>
        <v>0</v>
      </c>
      <c r="L34">
        <f t="shared" si="5"/>
        <v>0</v>
      </c>
    </row>
    <row r="35" spans="1:12" x14ac:dyDescent="0.2">
      <c r="A35" s="14">
        <v>30</v>
      </c>
      <c r="B35">
        <f>'raw CWD'!B37</f>
        <v>0</v>
      </c>
      <c r="C35">
        <f>'raw CWD'!C37</f>
        <v>0</v>
      </c>
      <c r="D35">
        <f>'raw CWD'!D37</f>
        <v>0</v>
      </c>
      <c r="E35">
        <f t="shared" ref="E35:E44" si="6">((PI()*(B35/2)^2)/10000)</f>
        <v>0</v>
      </c>
      <c r="F35">
        <f t="shared" ref="F35:F44" si="7">((PI()*(C35/2)^2)/10000)</f>
        <v>0</v>
      </c>
      <c r="G35">
        <f t="shared" ref="G35:G44" si="8">D35*(E35+F35+SQRT(E35*F35))/3</f>
        <v>0</v>
      </c>
      <c r="I35" s="14">
        <v>30</v>
      </c>
      <c r="J35">
        <f>'raw snags'!B48</f>
        <v>0</v>
      </c>
      <c r="K35">
        <f>'raw snags'!D48</f>
        <v>0</v>
      </c>
      <c r="L35">
        <f t="shared" si="5"/>
        <v>0</v>
      </c>
    </row>
    <row r="36" spans="1:12" x14ac:dyDescent="0.2">
      <c r="A36" s="14">
        <v>31</v>
      </c>
      <c r="B36">
        <f>'raw CWD'!B38</f>
        <v>0</v>
      </c>
      <c r="C36">
        <f>'raw CWD'!C38</f>
        <v>0</v>
      </c>
      <c r="D36">
        <f>'raw CWD'!D38</f>
        <v>0</v>
      </c>
      <c r="E36">
        <f t="shared" si="6"/>
        <v>0</v>
      </c>
      <c r="F36">
        <f t="shared" si="7"/>
        <v>0</v>
      </c>
      <c r="G36">
        <f t="shared" si="8"/>
        <v>0</v>
      </c>
      <c r="I36" s="14">
        <v>31</v>
      </c>
      <c r="J36">
        <f>'raw snags'!B49</f>
        <v>0</v>
      </c>
      <c r="K36">
        <f>'raw snags'!D49</f>
        <v>0</v>
      </c>
      <c r="L36">
        <f t="shared" si="5"/>
        <v>0</v>
      </c>
    </row>
    <row r="37" spans="1:12" x14ac:dyDescent="0.2">
      <c r="A37" s="14">
        <v>32</v>
      </c>
      <c r="B37">
        <f>'raw CWD'!B39</f>
        <v>0</v>
      </c>
      <c r="C37">
        <f>'raw CWD'!C39</f>
        <v>0</v>
      </c>
      <c r="D37">
        <f>'raw CWD'!D39</f>
        <v>0</v>
      </c>
      <c r="E37">
        <f t="shared" si="6"/>
        <v>0</v>
      </c>
      <c r="F37">
        <f t="shared" si="7"/>
        <v>0</v>
      </c>
      <c r="G37">
        <f t="shared" si="8"/>
        <v>0</v>
      </c>
      <c r="I37" s="14">
        <v>32</v>
      </c>
      <c r="J37">
        <f>'raw snags'!B50</f>
        <v>0</v>
      </c>
      <c r="K37">
        <f>'raw snags'!D50</f>
        <v>0</v>
      </c>
      <c r="L37">
        <f t="shared" si="5"/>
        <v>0</v>
      </c>
    </row>
    <row r="38" spans="1:12" x14ac:dyDescent="0.2">
      <c r="A38" s="14">
        <v>33</v>
      </c>
      <c r="B38">
        <f>'raw CWD'!B40</f>
        <v>0</v>
      </c>
      <c r="C38">
        <f>'raw CWD'!C40</f>
        <v>0</v>
      </c>
      <c r="D38">
        <f>'raw CWD'!D40</f>
        <v>0</v>
      </c>
      <c r="E38">
        <f t="shared" si="6"/>
        <v>0</v>
      </c>
      <c r="F38">
        <f t="shared" si="7"/>
        <v>0</v>
      </c>
      <c r="G38">
        <f t="shared" si="8"/>
        <v>0</v>
      </c>
      <c r="I38" s="14">
        <v>33</v>
      </c>
      <c r="J38">
        <f>'raw snags'!B51</f>
        <v>0</v>
      </c>
      <c r="K38">
        <f>'raw snags'!D51</f>
        <v>0</v>
      </c>
      <c r="L38">
        <f t="shared" si="5"/>
        <v>0</v>
      </c>
    </row>
    <row r="39" spans="1:12" x14ac:dyDescent="0.2">
      <c r="A39" s="14">
        <v>34</v>
      </c>
      <c r="B39">
        <f>'raw CWD'!B41</f>
        <v>0</v>
      </c>
      <c r="C39">
        <f>'raw CWD'!C41</f>
        <v>0</v>
      </c>
      <c r="D39">
        <f>'raw CWD'!D41</f>
        <v>0</v>
      </c>
      <c r="E39">
        <f t="shared" si="6"/>
        <v>0</v>
      </c>
      <c r="F39">
        <f t="shared" si="7"/>
        <v>0</v>
      </c>
      <c r="G39">
        <f t="shared" si="8"/>
        <v>0</v>
      </c>
      <c r="I39" s="14">
        <v>34</v>
      </c>
      <c r="J39">
        <f>'raw snags'!B52</f>
        <v>0</v>
      </c>
      <c r="K39">
        <f>'raw snags'!D52</f>
        <v>0</v>
      </c>
      <c r="L39">
        <f t="shared" si="5"/>
        <v>0</v>
      </c>
    </row>
    <row r="40" spans="1:12" x14ac:dyDescent="0.2">
      <c r="A40" s="14">
        <v>35</v>
      </c>
      <c r="B40">
        <f>'raw CWD'!B42</f>
        <v>0</v>
      </c>
      <c r="C40">
        <f>'raw CWD'!C42</f>
        <v>0</v>
      </c>
      <c r="D40">
        <f>'raw CWD'!D42</f>
        <v>0</v>
      </c>
      <c r="E40">
        <f t="shared" si="6"/>
        <v>0</v>
      </c>
      <c r="F40">
        <f t="shared" si="7"/>
        <v>0</v>
      </c>
      <c r="G40">
        <f t="shared" si="8"/>
        <v>0</v>
      </c>
      <c r="I40" s="14">
        <v>35</v>
      </c>
      <c r="J40">
        <f>'raw snags'!B53</f>
        <v>0</v>
      </c>
      <c r="K40">
        <f>'raw snags'!D53</f>
        <v>0</v>
      </c>
      <c r="L40">
        <f t="shared" si="5"/>
        <v>0</v>
      </c>
    </row>
    <row r="41" spans="1:12" x14ac:dyDescent="0.2">
      <c r="A41" s="14">
        <v>36</v>
      </c>
      <c r="B41">
        <f>'raw CWD'!B43</f>
        <v>0</v>
      </c>
      <c r="C41">
        <f>'raw CWD'!C43</f>
        <v>0</v>
      </c>
      <c r="D41">
        <f>'raw CWD'!D43</f>
        <v>0</v>
      </c>
      <c r="E41">
        <f t="shared" si="6"/>
        <v>0</v>
      </c>
      <c r="F41">
        <f t="shared" si="7"/>
        <v>0</v>
      </c>
      <c r="G41">
        <f t="shared" si="8"/>
        <v>0</v>
      </c>
      <c r="I41" s="14">
        <v>36</v>
      </c>
      <c r="J41">
        <f>'raw snags'!B54</f>
        <v>0</v>
      </c>
      <c r="K41">
        <f>'raw snags'!D54</f>
        <v>0</v>
      </c>
      <c r="L41">
        <f t="shared" si="5"/>
        <v>0</v>
      </c>
    </row>
    <row r="42" spans="1:12" x14ac:dyDescent="0.2">
      <c r="A42" s="14">
        <v>37</v>
      </c>
      <c r="B42">
        <f>'raw CWD'!B44</f>
        <v>0</v>
      </c>
      <c r="C42">
        <f>'raw CWD'!C44</f>
        <v>0</v>
      </c>
      <c r="D42">
        <f>'raw CWD'!D44</f>
        <v>0</v>
      </c>
      <c r="E42">
        <f t="shared" si="6"/>
        <v>0</v>
      </c>
      <c r="F42">
        <f t="shared" si="7"/>
        <v>0</v>
      </c>
      <c r="G42">
        <f t="shared" si="8"/>
        <v>0</v>
      </c>
      <c r="I42" s="14">
        <v>37</v>
      </c>
      <c r="J42">
        <f>'raw snags'!B55</f>
        <v>0</v>
      </c>
      <c r="K42">
        <f>'raw snags'!D55</f>
        <v>0</v>
      </c>
      <c r="L42">
        <f t="shared" si="5"/>
        <v>0</v>
      </c>
    </row>
    <row r="43" spans="1:12" x14ac:dyDescent="0.2">
      <c r="A43" s="14">
        <v>38</v>
      </c>
      <c r="B43">
        <f>'raw CWD'!B45</f>
        <v>0</v>
      </c>
      <c r="C43">
        <f>'raw CWD'!C45</f>
        <v>0</v>
      </c>
      <c r="D43">
        <f>'raw CWD'!D45</f>
        <v>0</v>
      </c>
      <c r="E43">
        <f t="shared" si="6"/>
        <v>0</v>
      </c>
      <c r="F43">
        <f t="shared" si="7"/>
        <v>0</v>
      </c>
      <c r="G43">
        <f t="shared" si="8"/>
        <v>0</v>
      </c>
      <c r="I43" s="14">
        <v>38</v>
      </c>
      <c r="J43">
        <f>'raw snags'!B56</f>
        <v>0</v>
      </c>
      <c r="K43">
        <f>'raw snags'!D56</f>
        <v>0</v>
      </c>
      <c r="L43">
        <f t="shared" si="5"/>
        <v>0</v>
      </c>
    </row>
    <row r="44" spans="1:12" x14ac:dyDescent="0.2">
      <c r="A44" s="14">
        <v>39</v>
      </c>
      <c r="B44">
        <f>'raw CWD'!B46</f>
        <v>0</v>
      </c>
      <c r="C44">
        <f>'raw CWD'!C46</f>
        <v>0</v>
      </c>
      <c r="D44">
        <f>'raw CWD'!D46</f>
        <v>0</v>
      </c>
      <c r="E44">
        <f t="shared" si="6"/>
        <v>0</v>
      </c>
      <c r="F44">
        <f t="shared" si="7"/>
        <v>0</v>
      </c>
      <c r="G44">
        <f t="shared" si="8"/>
        <v>0</v>
      </c>
      <c r="I44" s="14">
        <v>39</v>
      </c>
      <c r="J44">
        <f>'raw snags'!B57</f>
        <v>0</v>
      </c>
      <c r="K44">
        <f>'raw snags'!D57</f>
        <v>0</v>
      </c>
      <c r="L44">
        <f t="shared" si="5"/>
        <v>0</v>
      </c>
    </row>
    <row r="45" spans="1:12" x14ac:dyDescent="0.2">
      <c r="A45" s="14">
        <v>40</v>
      </c>
      <c r="B45">
        <f>'raw CWD'!B47</f>
        <v>0</v>
      </c>
      <c r="C45">
        <f>'raw CWD'!C47</f>
        <v>0</v>
      </c>
      <c r="D45">
        <f>'raw CWD'!D47</f>
        <v>0</v>
      </c>
      <c r="E45">
        <f t="shared" ref="E45:E65" si="9">((PI()*(B45/2)^2)/10000)</f>
        <v>0</v>
      </c>
      <c r="F45">
        <f t="shared" ref="F45:F65" si="10">((PI()*(C45/2)^2)/10000)</f>
        <v>0</v>
      </c>
      <c r="G45">
        <f t="shared" ref="G45:G65" si="11">D45*(E45+F45+SQRT(E45*F45))/3</f>
        <v>0</v>
      </c>
      <c r="I45" s="14">
        <v>40</v>
      </c>
      <c r="J45">
        <f>'raw snags'!B58</f>
        <v>0</v>
      </c>
      <c r="K45">
        <f>'raw snags'!D58</f>
        <v>0</v>
      </c>
      <c r="L45">
        <f t="shared" si="5"/>
        <v>0</v>
      </c>
    </row>
    <row r="46" spans="1:12" x14ac:dyDescent="0.2">
      <c r="A46" s="14">
        <v>41</v>
      </c>
      <c r="B46">
        <f>'raw CWD'!B48</f>
        <v>0</v>
      </c>
      <c r="C46">
        <f>'raw CWD'!C48</f>
        <v>0</v>
      </c>
      <c r="D46">
        <f>'raw CWD'!D48</f>
        <v>0</v>
      </c>
      <c r="E46">
        <f t="shared" si="9"/>
        <v>0</v>
      </c>
      <c r="F46">
        <f t="shared" si="10"/>
        <v>0</v>
      </c>
      <c r="G46">
        <f t="shared" si="11"/>
        <v>0</v>
      </c>
      <c r="I46" s="14">
        <v>41</v>
      </c>
      <c r="J46">
        <f>'raw snags'!B59</f>
        <v>0</v>
      </c>
      <c r="K46">
        <f>'raw snags'!D59</f>
        <v>0</v>
      </c>
      <c r="L46">
        <f t="shared" si="5"/>
        <v>0</v>
      </c>
    </row>
    <row r="47" spans="1:12" x14ac:dyDescent="0.2">
      <c r="A47" s="14">
        <v>42</v>
      </c>
      <c r="B47">
        <f>'raw CWD'!B49</f>
        <v>0</v>
      </c>
      <c r="C47">
        <f>'raw CWD'!C49</f>
        <v>0</v>
      </c>
      <c r="D47">
        <f>'raw CWD'!D49</f>
        <v>0</v>
      </c>
      <c r="E47">
        <f t="shared" si="9"/>
        <v>0</v>
      </c>
      <c r="F47">
        <f t="shared" si="10"/>
        <v>0</v>
      </c>
      <c r="G47">
        <f t="shared" si="11"/>
        <v>0</v>
      </c>
      <c r="I47" s="14">
        <v>42</v>
      </c>
      <c r="J47">
        <f>'raw snags'!B60</f>
        <v>0</v>
      </c>
      <c r="K47">
        <f>'raw snags'!D60</f>
        <v>0</v>
      </c>
      <c r="L47">
        <f t="shared" si="5"/>
        <v>0</v>
      </c>
    </row>
    <row r="48" spans="1:12" x14ac:dyDescent="0.2">
      <c r="A48" s="14">
        <v>43</v>
      </c>
      <c r="B48">
        <f>'raw CWD'!B50</f>
        <v>0</v>
      </c>
      <c r="C48">
        <f>'raw CWD'!C50</f>
        <v>0</v>
      </c>
      <c r="D48">
        <f>'raw CWD'!D50</f>
        <v>0</v>
      </c>
      <c r="E48">
        <f t="shared" si="9"/>
        <v>0</v>
      </c>
      <c r="F48">
        <f t="shared" si="10"/>
        <v>0</v>
      </c>
      <c r="G48">
        <f t="shared" si="11"/>
        <v>0</v>
      </c>
      <c r="I48" s="14">
        <v>43</v>
      </c>
      <c r="J48">
        <f>'raw snags'!B61</f>
        <v>0</v>
      </c>
      <c r="K48">
        <f>'raw snags'!D61</f>
        <v>0</v>
      </c>
      <c r="L48">
        <f t="shared" si="5"/>
        <v>0</v>
      </c>
    </row>
    <row r="49" spans="1:12" x14ac:dyDescent="0.2">
      <c r="A49" s="14">
        <v>44</v>
      </c>
      <c r="B49">
        <f>'raw CWD'!B51</f>
        <v>0</v>
      </c>
      <c r="C49">
        <f>'raw CWD'!C51</f>
        <v>0</v>
      </c>
      <c r="D49">
        <f>'raw CWD'!D51</f>
        <v>0</v>
      </c>
      <c r="E49">
        <f t="shared" si="9"/>
        <v>0</v>
      </c>
      <c r="F49">
        <f t="shared" si="10"/>
        <v>0</v>
      </c>
      <c r="G49">
        <f t="shared" si="11"/>
        <v>0</v>
      </c>
      <c r="I49" s="14">
        <v>44</v>
      </c>
      <c r="J49">
        <f>'raw snags'!B62</f>
        <v>0</v>
      </c>
      <c r="K49">
        <f>'raw snags'!D62</f>
        <v>0</v>
      </c>
      <c r="L49">
        <f t="shared" si="5"/>
        <v>0</v>
      </c>
    </row>
    <row r="50" spans="1:12" x14ac:dyDescent="0.2">
      <c r="A50" s="14">
        <v>45</v>
      </c>
      <c r="B50">
        <f>'raw CWD'!B52</f>
        <v>0</v>
      </c>
      <c r="C50">
        <f>'raw CWD'!C52</f>
        <v>0</v>
      </c>
      <c r="D50">
        <f>'raw CWD'!D52</f>
        <v>0</v>
      </c>
      <c r="E50">
        <f t="shared" si="9"/>
        <v>0</v>
      </c>
      <c r="F50">
        <f t="shared" si="10"/>
        <v>0</v>
      </c>
      <c r="G50">
        <f t="shared" si="11"/>
        <v>0</v>
      </c>
      <c r="I50" s="14">
        <v>45</v>
      </c>
      <c r="J50">
        <f>'raw snags'!B63</f>
        <v>0</v>
      </c>
      <c r="K50">
        <f>'raw snags'!D63</f>
        <v>0</v>
      </c>
      <c r="L50">
        <f t="shared" si="5"/>
        <v>0</v>
      </c>
    </row>
    <row r="51" spans="1:12" x14ac:dyDescent="0.2">
      <c r="A51" s="14">
        <v>46</v>
      </c>
      <c r="B51">
        <f>'raw CWD'!B53</f>
        <v>0</v>
      </c>
      <c r="C51">
        <f>'raw CWD'!C53</f>
        <v>0</v>
      </c>
      <c r="D51">
        <f>'raw CWD'!D53</f>
        <v>0</v>
      </c>
      <c r="E51">
        <f t="shared" si="9"/>
        <v>0</v>
      </c>
      <c r="F51">
        <f t="shared" si="10"/>
        <v>0</v>
      </c>
      <c r="G51">
        <f t="shared" si="11"/>
        <v>0</v>
      </c>
      <c r="I51" s="14">
        <v>46</v>
      </c>
      <c r="J51">
        <f>'raw snags'!B64</f>
        <v>0</v>
      </c>
      <c r="K51">
        <f>'raw snags'!D64</f>
        <v>0</v>
      </c>
      <c r="L51">
        <f t="shared" si="5"/>
        <v>0</v>
      </c>
    </row>
    <row r="52" spans="1:12" x14ac:dyDescent="0.2">
      <c r="A52" s="14">
        <v>47</v>
      </c>
      <c r="B52">
        <f>'raw CWD'!B54</f>
        <v>0</v>
      </c>
      <c r="C52">
        <f>'raw CWD'!C54</f>
        <v>0</v>
      </c>
      <c r="D52">
        <f>'raw CWD'!D54</f>
        <v>0</v>
      </c>
      <c r="E52">
        <f t="shared" si="9"/>
        <v>0</v>
      </c>
      <c r="F52">
        <f t="shared" si="10"/>
        <v>0</v>
      </c>
      <c r="G52">
        <f t="shared" si="11"/>
        <v>0</v>
      </c>
      <c r="I52" s="14">
        <v>47</v>
      </c>
      <c r="J52">
        <f>'raw snags'!B65</f>
        <v>0</v>
      </c>
      <c r="K52">
        <f>'raw snags'!D65</f>
        <v>0</v>
      </c>
      <c r="L52">
        <f t="shared" si="5"/>
        <v>0</v>
      </c>
    </row>
    <row r="53" spans="1:12" x14ac:dyDescent="0.2">
      <c r="A53" s="14">
        <v>48</v>
      </c>
      <c r="B53">
        <f>'raw CWD'!B55</f>
        <v>0</v>
      </c>
      <c r="C53">
        <f>'raw CWD'!C55</f>
        <v>0</v>
      </c>
      <c r="D53">
        <f>'raw CWD'!D55</f>
        <v>0</v>
      </c>
      <c r="E53">
        <f t="shared" si="9"/>
        <v>0</v>
      </c>
      <c r="F53">
        <f t="shared" si="10"/>
        <v>0</v>
      </c>
      <c r="G53">
        <f t="shared" si="11"/>
        <v>0</v>
      </c>
      <c r="I53" s="14">
        <v>48</v>
      </c>
      <c r="J53">
        <f>'raw snags'!B66</f>
        <v>0</v>
      </c>
      <c r="K53">
        <f>'raw snags'!D66</f>
        <v>0</v>
      </c>
      <c r="L53">
        <f t="shared" si="5"/>
        <v>0</v>
      </c>
    </row>
    <row r="54" spans="1:12" x14ac:dyDescent="0.2">
      <c r="A54" s="14">
        <v>49</v>
      </c>
      <c r="B54">
        <f>'raw CWD'!B56</f>
        <v>0</v>
      </c>
      <c r="C54">
        <f>'raw CWD'!C56</f>
        <v>0</v>
      </c>
      <c r="D54">
        <f>'raw CWD'!D56</f>
        <v>0</v>
      </c>
      <c r="E54">
        <f t="shared" si="9"/>
        <v>0</v>
      </c>
      <c r="F54">
        <f t="shared" si="10"/>
        <v>0</v>
      </c>
      <c r="G54">
        <f t="shared" si="11"/>
        <v>0</v>
      </c>
      <c r="I54" s="14">
        <v>49</v>
      </c>
      <c r="J54">
        <f>'raw snags'!B67</f>
        <v>0</v>
      </c>
      <c r="K54">
        <f>'raw snags'!D67</f>
        <v>0</v>
      </c>
      <c r="L54">
        <f t="shared" si="5"/>
        <v>0</v>
      </c>
    </row>
    <row r="55" spans="1:12" x14ac:dyDescent="0.2">
      <c r="A55" s="14">
        <v>50</v>
      </c>
      <c r="B55">
        <f>'raw CWD'!B57</f>
        <v>0</v>
      </c>
      <c r="C55">
        <f>'raw CWD'!C57</f>
        <v>0</v>
      </c>
      <c r="D55">
        <f>'raw CWD'!D57</f>
        <v>0</v>
      </c>
      <c r="E55">
        <f t="shared" si="9"/>
        <v>0</v>
      </c>
      <c r="F55">
        <f t="shared" si="10"/>
        <v>0</v>
      </c>
      <c r="G55">
        <f t="shared" si="11"/>
        <v>0</v>
      </c>
      <c r="I55" s="14">
        <v>50</v>
      </c>
      <c r="J55">
        <f>'raw snags'!B68</f>
        <v>0</v>
      </c>
      <c r="K55">
        <f>'raw snags'!D68</f>
        <v>0</v>
      </c>
      <c r="L55">
        <f t="shared" si="5"/>
        <v>0</v>
      </c>
    </row>
    <row r="56" spans="1:12" x14ac:dyDescent="0.2">
      <c r="A56" s="14">
        <v>51</v>
      </c>
      <c r="B56">
        <f>'raw CWD'!B58</f>
        <v>0</v>
      </c>
      <c r="C56">
        <f>'raw CWD'!C58</f>
        <v>0</v>
      </c>
      <c r="D56">
        <f>'raw CWD'!D58</f>
        <v>0</v>
      </c>
      <c r="E56">
        <f t="shared" si="9"/>
        <v>0</v>
      </c>
      <c r="F56">
        <f t="shared" si="10"/>
        <v>0</v>
      </c>
      <c r="G56">
        <f t="shared" si="11"/>
        <v>0</v>
      </c>
      <c r="I56" s="14">
        <v>51</v>
      </c>
      <c r="J56">
        <f>'raw snags'!B69</f>
        <v>0</v>
      </c>
      <c r="K56">
        <f>'raw snags'!D69</f>
        <v>0</v>
      </c>
      <c r="L56">
        <f t="shared" si="5"/>
        <v>0</v>
      </c>
    </row>
    <row r="57" spans="1:12" x14ac:dyDescent="0.2">
      <c r="A57" s="14">
        <v>52</v>
      </c>
      <c r="B57">
        <f>'raw CWD'!B59</f>
        <v>0</v>
      </c>
      <c r="C57">
        <f>'raw CWD'!C59</f>
        <v>0</v>
      </c>
      <c r="D57">
        <f>'raw CWD'!D59</f>
        <v>0</v>
      </c>
      <c r="E57">
        <f t="shared" si="9"/>
        <v>0</v>
      </c>
      <c r="F57">
        <f t="shared" si="10"/>
        <v>0</v>
      </c>
      <c r="G57">
        <f t="shared" si="11"/>
        <v>0</v>
      </c>
      <c r="I57" s="14">
        <v>52</v>
      </c>
      <c r="J57">
        <f>'raw snags'!B70</f>
        <v>0</v>
      </c>
      <c r="K57">
        <f>'raw snags'!D70</f>
        <v>0</v>
      </c>
      <c r="L57">
        <f t="shared" si="5"/>
        <v>0</v>
      </c>
    </row>
    <row r="58" spans="1:12" x14ac:dyDescent="0.2">
      <c r="A58" s="14">
        <v>53</v>
      </c>
      <c r="B58">
        <f>'raw CWD'!B60</f>
        <v>0</v>
      </c>
      <c r="C58">
        <f>'raw CWD'!C60</f>
        <v>0</v>
      </c>
      <c r="D58">
        <f>'raw CWD'!D60</f>
        <v>0</v>
      </c>
      <c r="E58">
        <f t="shared" si="9"/>
        <v>0</v>
      </c>
      <c r="F58">
        <f t="shared" si="10"/>
        <v>0</v>
      </c>
      <c r="G58">
        <f t="shared" si="11"/>
        <v>0</v>
      </c>
      <c r="I58" s="14">
        <v>53</v>
      </c>
      <c r="J58">
        <f>'raw snags'!B71</f>
        <v>0</v>
      </c>
      <c r="K58">
        <f>'raw snags'!D71</f>
        <v>0</v>
      </c>
      <c r="L58">
        <f t="shared" si="5"/>
        <v>0</v>
      </c>
    </row>
    <row r="59" spans="1:12" x14ac:dyDescent="0.2">
      <c r="A59" s="14">
        <v>54</v>
      </c>
      <c r="B59">
        <f>'raw CWD'!B61</f>
        <v>0</v>
      </c>
      <c r="C59">
        <f>'raw CWD'!C61</f>
        <v>0</v>
      </c>
      <c r="D59">
        <f>'raw CWD'!D61</f>
        <v>0</v>
      </c>
      <c r="E59">
        <f t="shared" si="9"/>
        <v>0</v>
      </c>
      <c r="F59">
        <f t="shared" si="10"/>
        <v>0</v>
      </c>
      <c r="G59">
        <f t="shared" si="11"/>
        <v>0</v>
      </c>
      <c r="I59" s="14">
        <v>54</v>
      </c>
      <c r="J59">
        <f>'raw snags'!B72</f>
        <v>0</v>
      </c>
      <c r="K59">
        <f>'raw snags'!D72</f>
        <v>0</v>
      </c>
      <c r="L59">
        <f t="shared" si="5"/>
        <v>0</v>
      </c>
    </row>
    <row r="60" spans="1:12" x14ac:dyDescent="0.2">
      <c r="A60" s="14">
        <v>55</v>
      </c>
      <c r="B60">
        <f>'raw CWD'!B62</f>
        <v>0</v>
      </c>
      <c r="C60">
        <f>'raw CWD'!C62</f>
        <v>0</v>
      </c>
      <c r="D60">
        <f>'raw CWD'!D62</f>
        <v>0</v>
      </c>
      <c r="E60">
        <f t="shared" si="9"/>
        <v>0</v>
      </c>
      <c r="F60">
        <f t="shared" si="10"/>
        <v>0</v>
      </c>
      <c r="G60">
        <f t="shared" si="11"/>
        <v>0</v>
      </c>
      <c r="I60" s="14">
        <v>55</v>
      </c>
      <c r="J60">
        <f>'raw snags'!B73</f>
        <v>0</v>
      </c>
      <c r="K60">
        <f>'raw snags'!D73</f>
        <v>0</v>
      </c>
      <c r="L60">
        <f t="shared" si="5"/>
        <v>0</v>
      </c>
    </row>
    <row r="61" spans="1:12" x14ac:dyDescent="0.2">
      <c r="A61" s="14">
        <v>56</v>
      </c>
      <c r="B61">
        <f>'raw CWD'!B63</f>
        <v>0</v>
      </c>
      <c r="C61">
        <f>'raw CWD'!C63</f>
        <v>0</v>
      </c>
      <c r="D61">
        <f>'raw CWD'!D63</f>
        <v>0</v>
      </c>
      <c r="E61">
        <f t="shared" si="9"/>
        <v>0</v>
      </c>
      <c r="F61">
        <f t="shared" si="10"/>
        <v>0</v>
      </c>
      <c r="G61">
        <f t="shared" si="11"/>
        <v>0</v>
      </c>
      <c r="I61" s="14">
        <v>56</v>
      </c>
      <c r="J61">
        <f>'raw snags'!B74</f>
        <v>0</v>
      </c>
      <c r="K61">
        <f>'raw snags'!D74</f>
        <v>0</v>
      </c>
      <c r="L61">
        <f t="shared" si="5"/>
        <v>0</v>
      </c>
    </row>
    <row r="62" spans="1:12" x14ac:dyDescent="0.2">
      <c r="A62" s="14">
        <v>57</v>
      </c>
      <c r="B62">
        <f>'raw CWD'!B64</f>
        <v>0</v>
      </c>
      <c r="C62">
        <f>'raw CWD'!C64</f>
        <v>0</v>
      </c>
      <c r="D62">
        <f>'raw CWD'!D64</f>
        <v>0</v>
      </c>
      <c r="E62">
        <f t="shared" si="9"/>
        <v>0</v>
      </c>
      <c r="F62">
        <f t="shared" si="10"/>
        <v>0</v>
      </c>
      <c r="G62">
        <f t="shared" si="11"/>
        <v>0</v>
      </c>
      <c r="I62" s="14">
        <v>57</v>
      </c>
      <c r="J62">
        <f>'raw snags'!B75</f>
        <v>0</v>
      </c>
      <c r="K62">
        <f>'raw snags'!D75</f>
        <v>0</v>
      </c>
      <c r="L62">
        <f t="shared" si="5"/>
        <v>0</v>
      </c>
    </row>
    <row r="63" spans="1:12" x14ac:dyDescent="0.2">
      <c r="A63" s="14">
        <v>58</v>
      </c>
      <c r="B63">
        <f>'raw CWD'!B65</f>
        <v>0</v>
      </c>
      <c r="C63">
        <f>'raw CWD'!C65</f>
        <v>0</v>
      </c>
      <c r="D63">
        <f>'raw CWD'!D65</f>
        <v>0</v>
      </c>
      <c r="E63">
        <f t="shared" si="9"/>
        <v>0</v>
      </c>
      <c r="F63">
        <f t="shared" si="10"/>
        <v>0</v>
      </c>
      <c r="G63">
        <f t="shared" si="11"/>
        <v>0</v>
      </c>
      <c r="I63" s="14">
        <v>58</v>
      </c>
      <c r="J63">
        <f>'raw snags'!B76</f>
        <v>0</v>
      </c>
      <c r="K63">
        <f>'raw snags'!D76</f>
        <v>0</v>
      </c>
      <c r="L63">
        <f t="shared" si="5"/>
        <v>0</v>
      </c>
    </row>
    <row r="64" spans="1:12" x14ac:dyDescent="0.2">
      <c r="A64" s="14">
        <v>59</v>
      </c>
      <c r="B64">
        <f>'raw CWD'!B66</f>
        <v>0</v>
      </c>
      <c r="C64">
        <f>'raw CWD'!C66</f>
        <v>0</v>
      </c>
      <c r="D64">
        <f>'raw CWD'!D66</f>
        <v>0</v>
      </c>
      <c r="E64">
        <f t="shared" si="9"/>
        <v>0</v>
      </c>
      <c r="F64">
        <f t="shared" si="10"/>
        <v>0</v>
      </c>
      <c r="G64">
        <f t="shared" si="11"/>
        <v>0</v>
      </c>
      <c r="I64" s="14">
        <v>59</v>
      </c>
      <c r="J64">
        <f>'raw snags'!B77</f>
        <v>0</v>
      </c>
      <c r="K64">
        <f>'raw snags'!D77</f>
        <v>0</v>
      </c>
      <c r="L64">
        <f>((PI()*(J64/2)^2)/10000)</f>
        <v>0</v>
      </c>
    </row>
    <row r="65" spans="1:12" x14ac:dyDescent="0.2">
      <c r="A65" s="14">
        <v>60</v>
      </c>
      <c r="B65">
        <f>'raw CWD'!B67</f>
        <v>0</v>
      </c>
      <c r="C65">
        <f>'raw CWD'!C67</f>
        <v>0</v>
      </c>
      <c r="D65">
        <f>'raw CWD'!D67</f>
        <v>0</v>
      </c>
      <c r="E65">
        <f t="shared" si="9"/>
        <v>0</v>
      </c>
      <c r="F65">
        <f t="shared" si="10"/>
        <v>0</v>
      </c>
      <c r="G65">
        <f t="shared" si="11"/>
        <v>0</v>
      </c>
      <c r="I65" s="14">
        <v>60</v>
      </c>
      <c r="J65">
        <f>'raw snags'!B78</f>
        <v>0</v>
      </c>
      <c r="K65">
        <f>'raw snags'!D78</f>
        <v>0</v>
      </c>
      <c r="L65">
        <f>((PI()*(J65/2)^2)/10000)</f>
        <v>0</v>
      </c>
    </row>
    <row r="66" spans="1:12" x14ac:dyDescent="0.2">
      <c r="A66" s="14">
        <v>61</v>
      </c>
      <c r="B66">
        <f>'raw CWD'!B68</f>
        <v>0</v>
      </c>
      <c r="C66">
        <f>'raw CWD'!C68</f>
        <v>0</v>
      </c>
      <c r="D66">
        <f>'raw CWD'!D68</f>
        <v>0</v>
      </c>
      <c r="E66">
        <f t="shared" ref="E66:E85" si="12">((PI()*(B66/2)^2)/10000)</f>
        <v>0</v>
      </c>
      <c r="F66">
        <f t="shared" ref="F66:F85" si="13">((PI()*(C66/2)^2)/10000)</f>
        <v>0</v>
      </c>
      <c r="G66">
        <f t="shared" ref="G66:G85" si="14">D66*(E66+F66+SQRT(E66*F66))/3</f>
        <v>0</v>
      </c>
      <c r="I66" s="14">
        <v>61</v>
      </c>
      <c r="J66">
        <f>'raw snags'!B79</f>
        <v>0</v>
      </c>
      <c r="K66">
        <f>'raw snags'!D79</f>
        <v>0</v>
      </c>
      <c r="L66">
        <f t="shared" ref="L66:L84" si="15">((PI()*(J66/2)^2)/10000)</f>
        <v>0</v>
      </c>
    </row>
    <row r="67" spans="1:12" x14ac:dyDescent="0.2">
      <c r="A67" s="14">
        <v>62</v>
      </c>
      <c r="B67">
        <f>'raw CWD'!B69</f>
        <v>0</v>
      </c>
      <c r="C67">
        <f>'raw CWD'!C69</f>
        <v>0</v>
      </c>
      <c r="D67">
        <f>'raw CWD'!D69</f>
        <v>0</v>
      </c>
      <c r="E67">
        <f t="shared" si="12"/>
        <v>0</v>
      </c>
      <c r="F67">
        <f t="shared" si="13"/>
        <v>0</v>
      </c>
      <c r="G67">
        <f t="shared" si="14"/>
        <v>0</v>
      </c>
      <c r="I67" s="14">
        <v>62</v>
      </c>
      <c r="J67">
        <f>'raw snags'!B80</f>
        <v>0</v>
      </c>
      <c r="K67">
        <f>'raw snags'!D80</f>
        <v>0</v>
      </c>
      <c r="L67">
        <f t="shared" si="15"/>
        <v>0</v>
      </c>
    </row>
    <row r="68" spans="1:12" x14ac:dyDescent="0.2">
      <c r="A68" s="14">
        <v>63</v>
      </c>
      <c r="B68">
        <f>'raw CWD'!B70</f>
        <v>0</v>
      </c>
      <c r="C68">
        <f>'raw CWD'!C70</f>
        <v>0</v>
      </c>
      <c r="D68">
        <f>'raw CWD'!D70</f>
        <v>0</v>
      </c>
      <c r="E68">
        <f t="shared" si="12"/>
        <v>0</v>
      </c>
      <c r="F68">
        <f t="shared" si="13"/>
        <v>0</v>
      </c>
      <c r="G68">
        <f t="shared" si="14"/>
        <v>0</v>
      </c>
      <c r="I68" s="14">
        <v>63</v>
      </c>
      <c r="J68">
        <f>'raw snags'!B81</f>
        <v>0</v>
      </c>
      <c r="K68">
        <f>'raw snags'!D81</f>
        <v>0</v>
      </c>
      <c r="L68">
        <f t="shared" si="15"/>
        <v>0</v>
      </c>
    </row>
    <row r="69" spans="1:12" x14ac:dyDescent="0.2">
      <c r="A69" s="14">
        <v>64</v>
      </c>
      <c r="B69">
        <f>'raw CWD'!B71</f>
        <v>0</v>
      </c>
      <c r="C69">
        <f>'raw CWD'!C71</f>
        <v>0</v>
      </c>
      <c r="D69">
        <f>'raw CWD'!D71</f>
        <v>0</v>
      </c>
      <c r="E69">
        <f t="shared" si="12"/>
        <v>0</v>
      </c>
      <c r="F69">
        <f t="shared" si="13"/>
        <v>0</v>
      </c>
      <c r="G69">
        <f t="shared" si="14"/>
        <v>0</v>
      </c>
      <c r="I69" s="14">
        <v>64</v>
      </c>
      <c r="J69">
        <f>'raw snags'!B82</f>
        <v>0</v>
      </c>
      <c r="K69">
        <f>'raw snags'!D82</f>
        <v>0</v>
      </c>
      <c r="L69">
        <f t="shared" si="15"/>
        <v>0</v>
      </c>
    </row>
    <row r="70" spans="1:12" x14ac:dyDescent="0.2">
      <c r="A70" s="14">
        <v>65</v>
      </c>
      <c r="B70">
        <f>'raw CWD'!B72</f>
        <v>0</v>
      </c>
      <c r="C70">
        <f>'raw CWD'!C72</f>
        <v>0</v>
      </c>
      <c r="D70">
        <f>'raw CWD'!D72</f>
        <v>0</v>
      </c>
      <c r="E70">
        <f t="shared" si="12"/>
        <v>0</v>
      </c>
      <c r="F70">
        <f t="shared" si="13"/>
        <v>0</v>
      </c>
      <c r="G70">
        <f t="shared" si="14"/>
        <v>0</v>
      </c>
      <c r="I70" s="14">
        <v>65</v>
      </c>
      <c r="J70">
        <f>'raw snags'!B83</f>
        <v>0</v>
      </c>
      <c r="K70">
        <f>'raw snags'!D83</f>
        <v>0</v>
      </c>
      <c r="L70">
        <f t="shared" si="15"/>
        <v>0</v>
      </c>
    </row>
    <row r="71" spans="1:12" x14ac:dyDescent="0.2">
      <c r="A71" s="14">
        <v>66</v>
      </c>
      <c r="B71">
        <f>'raw CWD'!B73</f>
        <v>0</v>
      </c>
      <c r="C71">
        <f>'raw CWD'!C73</f>
        <v>0</v>
      </c>
      <c r="D71">
        <f>'raw CWD'!D73</f>
        <v>0</v>
      </c>
      <c r="E71">
        <f t="shared" si="12"/>
        <v>0</v>
      </c>
      <c r="F71">
        <f t="shared" si="13"/>
        <v>0</v>
      </c>
      <c r="G71">
        <f t="shared" si="14"/>
        <v>0</v>
      </c>
      <c r="I71" s="14">
        <v>66</v>
      </c>
      <c r="J71">
        <f>'raw snags'!B84</f>
        <v>0</v>
      </c>
      <c r="K71">
        <f>'raw snags'!D84</f>
        <v>0</v>
      </c>
      <c r="L71">
        <f t="shared" si="15"/>
        <v>0</v>
      </c>
    </row>
    <row r="72" spans="1:12" x14ac:dyDescent="0.2">
      <c r="A72" s="14">
        <v>67</v>
      </c>
      <c r="B72">
        <f>'raw CWD'!B74</f>
        <v>0</v>
      </c>
      <c r="C72">
        <f>'raw CWD'!C74</f>
        <v>0</v>
      </c>
      <c r="D72">
        <f>'raw CWD'!D74</f>
        <v>0</v>
      </c>
      <c r="E72">
        <f t="shared" si="12"/>
        <v>0</v>
      </c>
      <c r="F72">
        <f t="shared" si="13"/>
        <v>0</v>
      </c>
      <c r="G72">
        <f t="shared" si="14"/>
        <v>0</v>
      </c>
      <c r="I72" s="14">
        <v>67</v>
      </c>
      <c r="J72">
        <f>'raw snags'!B85</f>
        <v>0</v>
      </c>
      <c r="K72">
        <f>'raw snags'!D85</f>
        <v>0</v>
      </c>
      <c r="L72">
        <f t="shared" si="15"/>
        <v>0</v>
      </c>
    </row>
    <row r="73" spans="1:12" x14ac:dyDescent="0.2">
      <c r="A73" s="14">
        <v>68</v>
      </c>
      <c r="B73">
        <f>'raw CWD'!B75</f>
        <v>0</v>
      </c>
      <c r="C73">
        <f>'raw CWD'!C75</f>
        <v>0</v>
      </c>
      <c r="D73">
        <f>'raw CWD'!D75</f>
        <v>0</v>
      </c>
      <c r="E73">
        <f t="shared" si="12"/>
        <v>0</v>
      </c>
      <c r="F73">
        <f t="shared" si="13"/>
        <v>0</v>
      </c>
      <c r="G73">
        <f t="shared" si="14"/>
        <v>0</v>
      </c>
      <c r="I73" s="14">
        <v>68</v>
      </c>
      <c r="J73">
        <f>'raw snags'!B86</f>
        <v>0</v>
      </c>
      <c r="K73">
        <f>'raw snags'!D86</f>
        <v>0</v>
      </c>
      <c r="L73">
        <f t="shared" si="15"/>
        <v>0</v>
      </c>
    </row>
    <row r="74" spans="1:12" x14ac:dyDescent="0.2">
      <c r="A74" s="14">
        <v>69</v>
      </c>
      <c r="B74">
        <f>'raw CWD'!B76</f>
        <v>0</v>
      </c>
      <c r="C74">
        <f>'raw CWD'!C76</f>
        <v>0</v>
      </c>
      <c r="D74">
        <f>'raw CWD'!D76</f>
        <v>0</v>
      </c>
      <c r="E74">
        <f t="shared" si="12"/>
        <v>0</v>
      </c>
      <c r="F74">
        <f t="shared" si="13"/>
        <v>0</v>
      </c>
      <c r="G74">
        <f t="shared" si="14"/>
        <v>0</v>
      </c>
      <c r="I74" s="14">
        <v>69</v>
      </c>
      <c r="J74">
        <f>'raw snags'!B87</f>
        <v>0</v>
      </c>
      <c r="K74">
        <f>'raw snags'!D87</f>
        <v>0</v>
      </c>
      <c r="L74">
        <f t="shared" si="15"/>
        <v>0</v>
      </c>
    </row>
    <row r="75" spans="1:12" x14ac:dyDescent="0.2">
      <c r="A75" s="14">
        <v>70</v>
      </c>
      <c r="B75">
        <f>'raw CWD'!B77</f>
        <v>0</v>
      </c>
      <c r="C75">
        <f>'raw CWD'!C77</f>
        <v>0</v>
      </c>
      <c r="D75">
        <f>'raw CWD'!D77</f>
        <v>0</v>
      </c>
      <c r="E75">
        <f t="shared" si="12"/>
        <v>0</v>
      </c>
      <c r="F75">
        <f t="shared" si="13"/>
        <v>0</v>
      </c>
      <c r="G75">
        <f t="shared" si="14"/>
        <v>0</v>
      </c>
      <c r="I75" s="14">
        <v>70</v>
      </c>
      <c r="J75">
        <f>'raw snags'!B88</f>
        <v>0</v>
      </c>
      <c r="K75">
        <f>'raw snags'!D88</f>
        <v>0</v>
      </c>
      <c r="L75">
        <f t="shared" si="15"/>
        <v>0</v>
      </c>
    </row>
    <row r="76" spans="1:12" x14ac:dyDescent="0.2">
      <c r="A76" s="14">
        <v>71</v>
      </c>
      <c r="B76">
        <f>'raw CWD'!B78</f>
        <v>0</v>
      </c>
      <c r="C76">
        <f>'raw CWD'!C78</f>
        <v>0</v>
      </c>
      <c r="D76">
        <f>'raw CWD'!D78</f>
        <v>0</v>
      </c>
      <c r="E76">
        <f t="shared" si="12"/>
        <v>0</v>
      </c>
      <c r="F76">
        <f t="shared" si="13"/>
        <v>0</v>
      </c>
      <c r="G76">
        <f t="shared" si="14"/>
        <v>0</v>
      </c>
      <c r="I76" s="14">
        <v>71</v>
      </c>
      <c r="J76">
        <f>'raw snags'!B89</f>
        <v>0</v>
      </c>
      <c r="K76">
        <f>'raw snags'!D89</f>
        <v>0</v>
      </c>
      <c r="L76">
        <f t="shared" si="15"/>
        <v>0</v>
      </c>
    </row>
    <row r="77" spans="1:12" x14ac:dyDescent="0.2">
      <c r="A77" s="14">
        <v>72</v>
      </c>
      <c r="B77">
        <f>'raw CWD'!B79</f>
        <v>0</v>
      </c>
      <c r="C77">
        <f>'raw CWD'!C79</f>
        <v>0</v>
      </c>
      <c r="D77">
        <f>'raw CWD'!D79</f>
        <v>0</v>
      </c>
      <c r="E77">
        <f t="shared" si="12"/>
        <v>0</v>
      </c>
      <c r="F77">
        <f t="shared" si="13"/>
        <v>0</v>
      </c>
      <c r="G77">
        <f t="shared" si="14"/>
        <v>0</v>
      </c>
      <c r="I77" s="14">
        <v>72</v>
      </c>
      <c r="J77">
        <f>'raw snags'!B90</f>
        <v>0</v>
      </c>
      <c r="K77">
        <f>'raw snags'!D90</f>
        <v>0</v>
      </c>
      <c r="L77">
        <f t="shared" si="15"/>
        <v>0</v>
      </c>
    </row>
    <row r="78" spans="1:12" x14ac:dyDescent="0.2">
      <c r="A78" s="14">
        <v>73</v>
      </c>
      <c r="B78">
        <f>'raw CWD'!B80</f>
        <v>0</v>
      </c>
      <c r="C78">
        <f>'raw CWD'!C80</f>
        <v>0</v>
      </c>
      <c r="D78">
        <f>'raw CWD'!D80</f>
        <v>0</v>
      </c>
      <c r="E78">
        <f t="shared" si="12"/>
        <v>0</v>
      </c>
      <c r="F78">
        <f t="shared" si="13"/>
        <v>0</v>
      </c>
      <c r="G78">
        <f t="shared" si="14"/>
        <v>0</v>
      </c>
      <c r="I78" s="14">
        <v>73</v>
      </c>
      <c r="J78">
        <f>'raw snags'!B91</f>
        <v>0</v>
      </c>
      <c r="K78">
        <f>'raw snags'!D91</f>
        <v>0</v>
      </c>
      <c r="L78">
        <f t="shared" si="15"/>
        <v>0</v>
      </c>
    </row>
    <row r="79" spans="1:12" x14ac:dyDescent="0.2">
      <c r="A79" s="14">
        <v>74</v>
      </c>
      <c r="B79">
        <f>'raw CWD'!B81</f>
        <v>0</v>
      </c>
      <c r="C79">
        <f>'raw CWD'!C81</f>
        <v>0</v>
      </c>
      <c r="D79">
        <f>'raw CWD'!D81</f>
        <v>0</v>
      </c>
      <c r="E79">
        <f t="shared" si="12"/>
        <v>0</v>
      </c>
      <c r="F79">
        <f t="shared" si="13"/>
        <v>0</v>
      </c>
      <c r="G79">
        <f t="shared" si="14"/>
        <v>0</v>
      </c>
      <c r="I79" s="14">
        <v>74</v>
      </c>
      <c r="J79">
        <f>'raw snags'!B92</f>
        <v>0</v>
      </c>
      <c r="K79">
        <f>'raw snags'!D92</f>
        <v>0</v>
      </c>
      <c r="L79">
        <f t="shared" si="15"/>
        <v>0</v>
      </c>
    </row>
    <row r="80" spans="1:12" x14ac:dyDescent="0.2">
      <c r="A80" s="14">
        <v>75</v>
      </c>
      <c r="B80">
        <f>'raw CWD'!B82</f>
        <v>0</v>
      </c>
      <c r="C80">
        <f>'raw CWD'!C82</f>
        <v>0</v>
      </c>
      <c r="D80">
        <f>'raw CWD'!D82</f>
        <v>0</v>
      </c>
      <c r="E80">
        <f t="shared" si="12"/>
        <v>0</v>
      </c>
      <c r="F80">
        <f t="shared" si="13"/>
        <v>0</v>
      </c>
      <c r="G80">
        <f t="shared" si="14"/>
        <v>0</v>
      </c>
      <c r="I80" s="14">
        <v>75</v>
      </c>
      <c r="J80">
        <f>'raw snags'!B93</f>
        <v>0</v>
      </c>
      <c r="K80">
        <f>'raw snags'!D93</f>
        <v>0</v>
      </c>
      <c r="L80">
        <f t="shared" si="15"/>
        <v>0</v>
      </c>
    </row>
    <row r="81" spans="1:13" x14ac:dyDescent="0.2">
      <c r="A81" s="14">
        <v>76</v>
      </c>
      <c r="B81">
        <f>'raw CWD'!B83</f>
        <v>0</v>
      </c>
      <c r="C81">
        <f>'raw CWD'!C83</f>
        <v>0</v>
      </c>
      <c r="D81">
        <f>'raw CWD'!D83</f>
        <v>0</v>
      </c>
      <c r="E81">
        <f t="shared" si="12"/>
        <v>0</v>
      </c>
      <c r="F81">
        <f t="shared" si="13"/>
        <v>0</v>
      </c>
      <c r="G81">
        <f t="shared" si="14"/>
        <v>0</v>
      </c>
      <c r="I81" s="14">
        <v>76</v>
      </c>
      <c r="J81">
        <f>'raw snags'!B94</f>
        <v>0</v>
      </c>
      <c r="K81">
        <f>'raw snags'!D94</f>
        <v>0</v>
      </c>
      <c r="L81">
        <f t="shared" si="15"/>
        <v>0</v>
      </c>
    </row>
    <row r="82" spans="1:13" x14ac:dyDescent="0.2">
      <c r="A82" s="14">
        <v>77</v>
      </c>
      <c r="B82">
        <f>'raw CWD'!B84</f>
        <v>0</v>
      </c>
      <c r="C82">
        <f>'raw CWD'!C84</f>
        <v>0</v>
      </c>
      <c r="D82">
        <f>'raw CWD'!D84</f>
        <v>0</v>
      </c>
      <c r="E82">
        <f t="shared" si="12"/>
        <v>0</v>
      </c>
      <c r="F82">
        <f t="shared" si="13"/>
        <v>0</v>
      </c>
      <c r="G82">
        <f t="shared" si="14"/>
        <v>0</v>
      </c>
      <c r="I82" s="14">
        <v>77</v>
      </c>
      <c r="J82">
        <f>'raw snags'!B95</f>
        <v>0</v>
      </c>
      <c r="K82">
        <f>'raw snags'!D95</f>
        <v>0</v>
      </c>
      <c r="L82">
        <f t="shared" si="15"/>
        <v>0</v>
      </c>
    </row>
    <row r="83" spans="1:13" x14ac:dyDescent="0.2">
      <c r="A83" s="14">
        <v>78</v>
      </c>
      <c r="B83">
        <f>'raw CWD'!B85</f>
        <v>0</v>
      </c>
      <c r="C83">
        <f>'raw CWD'!C85</f>
        <v>0</v>
      </c>
      <c r="D83">
        <f>'raw CWD'!D85</f>
        <v>0</v>
      </c>
      <c r="E83">
        <f t="shared" si="12"/>
        <v>0</v>
      </c>
      <c r="F83">
        <f t="shared" si="13"/>
        <v>0</v>
      </c>
      <c r="G83">
        <f t="shared" si="14"/>
        <v>0</v>
      </c>
      <c r="I83" s="14">
        <v>78</v>
      </c>
      <c r="J83">
        <f>'raw snags'!B96</f>
        <v>0</v>
      </c>
      <c r="K83">
        <f>'raw snags'!D96</f>
        <v>0</v>
      </c>
      <c r="L83">
        <f t="shared" si="15"/>
        <v>0</v>
      </c>
    </row>
    <row r="84" spans="1:13" x14ac:dyDescent="0.2">
      <c r="A84" s="14">
        <v>79</v>
      </c>
      <c r="B84">
        <f>'raw CWD'!B86</f>
        <v>0</v>
      </c>
      <c r="C84">
        <f>'raw CWD'!C86</f>
        <v>0</v>
      </c>
      <c r="D84">
        <f>'raw CWD'!D86</f>
        <v>0</v>
      </c>
      <c r="E84">
        <f t="shared" si="12"/>
        <v>0</v>
      </c>
      <c r="F84">
        <f t="shared" si="13"/>
        <v>0</v>
      </c>
      <c r="G84">
        <f t="shared" si="14"/>
        <v>0</v>
      </c>
      <c r="I84" s="14">
        <v>79</v>
      </c>
      <c r="J84">
        <f>'raw snags'!B97</f>
        <v>0</v>
      </c>
      <c r="K84">
        <f>'raw snags'!D97</f>
        <v>0</v>
      </c>
      <c r="L84">
        <f t="shared" si="15"/>
        <v>0</v>
      </c>
    </row>
    <row r="85" spans="1:13" x14ac:dyDescent="0.2">
      <c r="A85" s="14">
        <v>80</v>
      </c>
      <c r="B85">
        <f>'raw CWD'!B87</f>
        <v>0</v>
      </c>
      <c r="C85">
        <f>'raw CWD'!C87</f>
        <v>0</v>
      </c>
      <c r="D85">
        <f>'raw CWD'!D87</f>
        <v>0</v>
      </c>
      <c r="E85">
        <f t="shared" si="12"/>
        <v>0</v>
      </c>
      <c r="F85">
        <f t="shared" si="13"/>
        <v>0</v>
      </c>
      <c r="G85">
        <f t="shared" si="14"/>
        <v>0</v>
      </c>
      <c r="I85" s="14">
        <v>80</v>
      </c>
      <c r="J85">
        <f>'raw snags'!B98</f>
        <v>0</v>
      </c>
      <c r="K85">
        <f>'raw snags'!D98</f>
        <v>0</v>
      </c>
      <c r="L85">
        <f>((PI()*(J85/2)^2)/10000)</f>
        <v>0</v>
      </c>
    </row>
    <row r="87" spans="1:13" ht="13.5" thickBot="1" x14ac:dyDescent="0.25">
      <c r="A87" s="88" t="s">
        <v>17</v>
      </c>
      <c r="F87" t="s">
        <v>12</v>
      </c>
      <c r="G87">
        <f>SUM(G6:G85)</f>
        <v>26.840822536481244</v>
      </c>
      <c r="I87" s="88" t="s">
        <v>17</v>
      </c>
    </row>
    <row r="88" spans="1:13" ht="14.25" thickTop="1" thickBot="1" x14ac:dyDescent="0.25">
      <c r="F88" t="s">
        <v>18</v>
      </c>
      <c r="G88" s="86">
        <f>G87/$F$2</f>
        <v>536.81645072962488</v>
      </c>
    </row>
    <row r="89" spans="1:13" ht="13.5" thickTop="1" x14ac:dyDescent="0.2"/>
    <row r="90" spans="1:13" ht="13.5" thickBot="1" x14ac:dyDescent="0.25">
      <c r="I90" t="s">
        <v>19</v>
      </c>
      <c r="J90">
        <f>COUNTIF(J6:J85,"&gt;0")</f>
        <v>18</v>
      </c>
      <c r="L90">
        <f>SUM(L6:L85)</f>
        <v>17.305831484038013</v>
      </c>
      <c r="M90" t="s">
        <v>20</v>
      </c>
    </row>
    <row r="91" spans="1:13" ht="14.25" thickTop="1" thickBot="1" x14ac:dyDescent="0.25">
      <c r="I91" t="s">
        <v>21</v>
      </c>
      <c r="J91" s="86">
        <f>J90/'Slope Correction'!H16</f>
        <v>90</v>
      </c>
      <c r="L91" s="86">
        <f>L90/'Slope Correction'!H16</f>
        <v>86.52915742019006</v>
      </c>
      <c r="M91" t="s">
        <v>22</v>
      </c>
    </row>
    <row r="92" spans="1:13" ht="13.5" thickTop="1" x14ac:dyDescent="0.2"/>
    <row r="94" spans="1:13" x14ac:dyDescent="0.2">
      <c r="F94" s="87" t="s">
        <v>23</v>
      </c>
      <c r="J94" s="24"/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6"/>
  <sheetViews>
    <sheetView zoomScaleNormal="100" workbookViewId="0">
      <selection activeCell="C34" sqref="C34:E34"/>
    </sheetView>
  </sheetViews>
  <sheetFormatPr defaultRowHeight="12.75" x14ac:dyDescent="0.2"/>
  <cols>
    <col min="1" max="1" width="19.42578125" customWidth="1"/>
    <col min="2" max="2" width="10.140625" customWidth="1"/>
    <col min="3" max="3" width="9.28515625" customWidth="1"/>
    <col min="4" max="4" width="6.85546875" customWidth="1"/>
    <col min="5" max="5" width="10.28515625" customWidth="1"/>
    <col min="6" max="6" width="11.140625" customWidth="1"/>
    <col min="7" max="7" width="23.7109375" customWidth="1"/>
    <col min="9" max="9" width="22.5703125" customWidth="1"/>
    <col min="12" max="12" width="12.42578125" bestFit="1" customWidth="1"/>
  </cols>
  <sheetData>
    <row r="1" spans="1:11" x14ac:dyDescent="0.2">
      <c r="A1" s="1" t="s">
        <v>188</v>
      </c>
    </row>
    <row r="2" spans="1:11" x14ac:dyDescent="0.2">
      <c r="A2" s="87" t="s">
        <v>189</v>
      </c>
    </row>
    <row r="3" spans="1:11" x14ac:dyDescent="0.2">
      <c r="A3" s="33"/>
    </row>
    <row r="4" spans="1:11" x14ac:dyDescent="0.2">
      <c r="A4" s="33" t="s">
        <v>190</v>
      </c>
    </row>
    <row r="5" spans="1:11" x14ac:dyDescent="0.2">
      <c r="A5" s="33" t="s">
        <v>191</v>
      </c>
      <c r="B5" s="33" t="s">
        <v>192</v>
      </c>
      <c r="D5" s="1" t="s">
        <v>193</v>
      </c>
      <c r="E5" s="33" t="s">
        <v>194</v>
      </c>
    </row>
    <row r="6" spans="1:11" x14ac:dyDescent="0.2">
      <c r="A6" s="33" t="s">
        <v>195</v>
      </c>
      <c r="E6" s="33"/>
    </row>
    <row r="7" spans="1:11" ht="18" customHeight="1" x14ac:dyDescent="0.2">
      <c r="A7" s="33" t="s">
        <v>196</v>
      </c>
      <c r="B7" s="124"/>
      <c r="C7" s="125"/>
      <c r="E7" s="33" t="s">
        <v>197</v>
      </c>
      <c r="F7" s="124">
        <v>48.907263700000001</v>
      </c>
      <c r="G7" s="125"/>
    </row>
    <row r="8" spans="1:11" ht="18" customHeight="1" x14ac:dyDescent="0.2">
      <c r="A8" s="33" t="s">
        <v>198</v>
      </c>
      <c r="B8" s="126"/>
      <c r="C8" s="127"/>
      <c r="E8" s="33" t="s">
        <v>199</v>
      </c>
      <c r="F8" s="126">
        <v>-121.74831020000001</v>
      </c>
      <c r="G8" s="127"/>
      <c r="K8" s="33"/>
    </row>
    <row r="9" spans="1:11" x14ac:dyDescent="0.2">
      <c r="A9" s="33"/>
      <c r="K9" s="33"/>
    </row>
    <row r="10" spans="1:11" x14ac:dyDescent="0.2">
      <c r="A10" s="1" t="s">
        <v>200</v>
      </c>
      <c r="K10" s="33"/>
    </row>
    <row r="11" spans="1:11" x14ac:dyDescent="0.2">
      <c r="A11" s="1" t="s">
        <v>201</v>
      </c>
      <c r="K11" s="33"/>
    </row>
    <row r="12" spans="1:11" x14ac:dyDescent="0.2">
      <c r="A12" s="1"/>
      <c r="K12" s="33"/>
    </row>
    <row r="13" spans="1:11" x14ac:dyDescent="0.2">
      <c r="A13" s="1"/>
      <c r="K13" s="33"/>
    </row>
    <row r="14" spans="1:11" x14ac:dyDescent="0.2">
      <c r="A14" s="1"/>
      <c r="K14" s="33"/>
    </row>
    <row r="15" spans="1:11" x14ac:dyDescent="0.2">
      <c r="A15" s="1" t="s">
        <v>202</v>
      </c>
      <c r="B15" s="14">
        <v>0</v>
      </c>
      <c r="C15" s="87" t="s">
        <v>203</v>
      </c>
      <c r="D15" s="87"/>
      <c r="E15" s="87"/>
      <c r="F15" s="87"/>
      <c r="G15" s="87"/>
      <c r="H15" s="87"/>
      <c r="K15" s="33"/>
    </row>
    <row r="16" spans="1:11" x14ac:dyDescent="0.2">
      <c r="A16" s="1"/>
      <c r="C16" s="33"/>
      <c r="K16" s="33"/>
    </row>
    <row r="17" spans="1:14" x14ac:dyDescent="0.2">
      <c r="A17" s="1" t="s">
        <v>204</v>
      </c>
      <c r="B17" s="112">
        <v>45427</v>
      </c>
      <c r="K17" s="33"/>
    </row>
    <row r="18" spans="1:14" x14ac:dyDescent="0.2">
      <c r="A18" s="1"/>
    </row>
    <row r="19" spans="1:14" x14ac:dyDescent="0.2">
      <c r="A19" s="1"/>
    </row>
    <row r="20" spans="1:14" x14ac:dyDescent="0.2">
      <c r="A20" s="1" t="s">
        <v>205</v>
      </c>
    </row>
    <row r="21" spans="1:14" x14ac:dyDescent="0.2">
      <c r="B21" s="1" t="s">
        <v>206</v>
      </c>
      <c r="E21" s="1" t="s">
        <v>207</v>
      </c>
      <c r="H21" s="117" t="s">
        <v>208</v>
      </c>
      <c r="I21" s="117"/>
      <c r="N21" s="33"/>
    </row>
    <row r="22" spans="1:14" ht="18" customHeight="1" x14ac:dyDescent="0.2">
      <c r="A22" s="33" t="s">
        <v>209</v>
      </c>
      <c r="B22" s="126" t="s">
        <v>210</v>
      </c>
      <c r="C22" s="128"/>
      <c r="D22" s="127"/>
      <c r="E22" s="120" t="s">
        <v>211</v>
      </c>
      <c r="F22" s="121"/>
      <c r="G22" s="122"/>
      <c r="H22" s="118" t="s">
        <v>212</v>
      </c>
      <c r="I22" s="118"/>
      <c r="M22" s="33"/>
      <c r="N22" s="33"/>
    </row>
    <row r="23" spans="1:14" ht="18" customHeight="1" x14ac:dyDescent="0.2">
      <c r="A23" s="33" t="s">
        <v>213</v>
      </c>
      <c r="B23" s="126" t="s">
        <v>214</v>
      </c>
      <c r="C23" s="128"/>
      <c r="D23" s="127"/>
      <c r="E23" s="120" t="s">
        <v>215</v>
      </c>
      <c r="F23" s="121"/>
      <c r="G23" s="122"/>
      <c r="H23" s="118" t="s">
        <v>216</v>
      </c>
      <c r="I23" s="118"/>
      <c r="M23" s="33"/>
      <c r="N23" s="33"/>
    </row>
    <row r="24" spans="1:14" ht="18" customHeight="1" x14ac:dyDescent="0.2">
      <c r="A24" s="33" t="s">
        <v>5</v>
      </c>
      <c r="B24" s="126" t="s">
        <v>217</v>
      </c>
      <c r="C24" s="128"/>
      <c r="D24" s="127"/>
      <c r="E24" s="120" t="s">
        <v>218</v>
      </c>
      <c r="F24" s="121"/>
      <c r="G24" s="122"/>
      <c r="H24" s="118">
        <v>3609077694</v>
      </c>
      <c r="I24" s="118"/>
    </row>
    <row r="25" spans="1:14" ht="18" customHeight="1" x14ac:dyDescent="0.2">
      <c r="A25" s="33" t="s">
        <v>219</v>
      </c>
      <c r="B25" s="126" t="s">
        <v>220</v>
      </c>
      <c r="C25" s="128"/>
      <c r="D25" s="127"/>
      <c r="E25" s="119" t="s">
        <v>221</v>
      </c>
      <c r="F25" s="119"/>
      <c r="G25" s="119"/>
      <c r="H25" s="118" t="s">
        <v>222</v>
      </c>
      <c r="I25" s="118"/>
    </row>
    <row r="26" spans="1:14" x14ac:dyDescent="0.2">
      <c r="H26" s="116"/>
      <c r="I26" s="116"/>
    </row>
    <row r="27" spans="1:14" x14ac:dyDescent="0.2">
      <c r="A27" s="1" t="s">
        <v>223</v>
      </c>
    </row>
    <row r="28" spans="1:14" x14ac:dyDescent="0.2">
      <c r="A28" s="1"/>
    </row>
    <row r="29" spans="1:14" x14ac:dyDescent="0.2">
      <c r="A29" s="117" t="s">
        <v>206</v>
      </c>
      <c r="B29" s="123"/>
      <c r="C29" s="117" t="s">
        <v>207</v>
      </c>
      <c r="D29" s="123"/>
      <c r="E29" s="123"/>
      <c r="F29" s="117" t="s">
        <v>208</v>
      </c>
      <c r="G29" s="117"/>
    </row>
    <row r="30" spans="1:14" ht="18" customHeight="1" x14ac:dyDescent="0.2">
      <c r="A30" s="118" t="s">
        <v>224</v>
      </c>
      <c r="B30" s="118"/>
      <c r="C30" s="119" t="s">
        <v>225</v>
      </c>
      <c r="D30" s="118"/>
      <c r="E30" s="118"/>
      <c r="F30" s="118" t="s">
        <v>226</v>
      </c>
      <c r="G30" s="118"/>
    </row>
    <row r="31" spans="1:14" ht="18" customHeight="1" x14ac:dyDescent="0.2">
      <c r="A31" s="118" t="s">
        <v>227</v>
      </c>
      <c r="B31" s="118"/>
      <c r="C31" s="119" t="s">
        <v>228</v>
      </c>
      <c r="D31" s="119"/>
      <c r="E31" s="119"/>
      <c r="F31" s="118" t="s">
        <v>229</v>
      </c>
      <c r="G31" s="118"/>
    </row>
    <row r="32" spans="1:14" ht="18" customHeight="1" x14ac:dyDescent="0.2">
      <c r="A32" s="118" t="s">
        <v>230</v>
      </c>
      <c r="B32" s="118"/>
      <c r="C32" s="119" t="s">
        <v>231</v>
      </c>
      <c r="D32" s="119"/>
      <c r="E32" s="119"/>
      <c r="F32" s="118" t="s">
        <v>232</v>
      </c>
      <c r="G32" s="118"/>
    </row>
    <row r="33" spans="1:7" ht="18" customHeight="1" x14ac:dyDescent="0.2">
      <c r="A33" s="118" t="s">
        <v>210</v>
      </c>
      <c r="B33" s="118"/>
      <c r="C33" s="119" t="s">
        <v>211</v>
      </c>
      <c r="D33" s="119"/>
      <c r="E33" s="119"/>
      <c r="F33" s="118" t="s">
        <v>212</v>
      </c>
      <c r="G33" s="118"/>
    </row>
    <row r="34" spans="1:7" ht="18" customHeight="1" x14ac:dyDescent="0.2">
      <c r="A34" s="118" t="s">
        <v>233</v>
      </c>
      <c r="B34" s="118"/>
      <c r="C34" s="119" t="s">
        <v>234</v>
      </c>
      <c r="D34" s="119"/>
      <c r="E34" s="119"/>
      <c r="F34" s="118"/>
      <c r="G34" s="118"/>
    </row>
    <row r="35" spans="1:7" ht="15" x14ac:dyDescent="0.25">
      <c r="A35" t="s">
        <v>235</v>
      </c>
      <c r="C35" s="113" t="s">
        <v>236</v>
      </c>
    </row>
    <row r="36" spans="1:7" x14ac:dyDescent="0.2">
      <c r="A36" s="1" t="s">
        <v>237</v>
      </c>
    </row>
  </sheetData>
  <mergeCells count="36">
    <mergeCell ref="E23:G23"/>
    <mergeCell ref="C29:E29"/>
    <mergeCell ref="A29:B29"/>
    <mergeCell ref="F29:G29"/>
    <mergeCell ref="B7:C7"/>
    <mergeCell ref="B8:C8"/>
    <mergeCell ref="B22:D22"/>
    <mergeCell ref="B23:D23"/>
    <mergeCell ref="F7:G7"/>
    <mergeCell ref="F8:G8"/>
    <mergeCell ref="E22:G22"/>
    <mergeCell ref="E24:G24"/>
    <mergeCell ref="E25:G25"/>
    <mergeCell ref="B24:D24"/>
    <mergeCell ref="B25:D25"/>
    <mergeCell ref="F30:G30"/>
    <mergeCell ref="A34:B34"/>
    <mergeCell ref="C34:E34"/>
    <mergeCell ref="F33:G33"/>
    <mergeCell ref="F34:G34"/>
    <mergeCell ref="A30:B30"/>
    <mergeCell ref="A31:B31"/>
    <mergeCell ref="A32:B32"/>
    <mergeCell ref="F31:G31"/>
    <mergeCell ref="F32:G32"/>
    <mergeCell ref="A33:B33"/>
    <mergeCell ref="C30:E30"/>
    <mergeCell ref="C31:E31"/>
    <mergeCell ref="C32:E32"/>
    <mergeCell ref="C33:E33"/>
    <mergeCell ref="H26:I26"/>
    <mergeCell ref="H21:I21"/>
    <mergeCell ref="H22:I22"/>
    <mergeCell ref="H23:I23"/>
    <mergeCell ref="H24:I24"/>
    <mergeCell ref="H25:I25"/>
  </mergeCells>
  <hyperlinks>
    <hyperlink ref="C30" r:id="rId1" xr:uid="{00000000-0004-0000-0900-000000000000}"/>
    <hyperlink ref="C31:E31" r:id="rId2" display="haongn@wwu.edu" xr:uid="{390D1C75-578C-4396-B0B8-EE3E5A37A6DE}"/>
    <hyperlink ref="E25" r:id="rId3" xr:uid="{74AC4A11-3D77-4634-A6BB-040893CEC623}"/>
    <hyperlink ref="E25:G25" r:id="rId4" display="molenhb@wwu.edu, haongn@wwu.edu" xr:uid="{782AA20C-FD47-4B91-B9AC-F2DA61CBF03C}"/>
    <hyperlink ref="C32:E32" r:id="rId5" display="pantele@wwu.edu" xr:uid="{A2341F40-8330-4A3D-BEBA-6B577453530E}"/>
    <hyperlink ref="C33:E33" r:id="rId6" display="harmonk3@wwu.edu" xr:uid="{D67CB105-2196-4702-8EE2-2BAD29A8E37F}"/>
    <hyperlink ref="E22:G22" r:id="rId7" display="harmonk3@wwu.edu" xr:uid="{6C9FAD60-E03D-4B7E-A7FA-70BF990F53CF}"/>
    <hyperlink ref="E23:G23" r:id="rId8" display="fergusm6@wwu.edu, frederj6@wwu.edu" xr:uid="{23E0429A-FC20-44FC-91B5-DF1C51C6B72C}"/>
    <hyperlink ref="E24:G24" r:id="rId9" display="knights5@wwu.edu" xr:uid="{3DDC8369-B738-4DEC-BB07-37F08A1B2B80}"/>
    <hyperlink ref="C34:E34" r:id="rId10" display="hoppc@wwu.edu" xr:uid="{D848AB06-2E54-47CD-90B2-E932CDC1EC2D}"/>
  </hyperlinks>
  <pageMargins left="0.7" right="0.7" top="0.75" bottom="0.75" header="0.3" footer="0.3"/>
  <pageSetup orientation="landscape" r:id="rId1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8"/>
  <sheetViews>
    <sheetView workbookViewId="0">
      <selection activeCell="H16" sqref="H16"/>
    </sheetView>
  </sheetViews>
  <sheetFormatPr defaultRowHeight="12.75" x14ac:dyDescent="0.2"/>
  <sheetData>
    <row r="1" spans="1:8" x14ac:dyDescent="0.2">
      <c r="A1" s="33" t="s">
        <v>238</v>
      </c>
    </row>
    <row r="2" spans="1:8" x14ac:dyDescent="0.2">
      <c r="A2" s="33" t="s">
        <v>239</v>
      </c>
    </row>
    <row r="3" spans="1:8" x14ac:dyDescent="0.2">
      <c r="A3" s="33" t="s">
        <v>240</v>
      </c>
    </row>
    <row r="4" spans="1:8" x14ac:dyDescent="0.2">
      <c r="A4" s="33" t="s">
        <v>241</v>
      </c>
    </row>
    <row r="5" spans="1:8" x14ac:dyDescent="0.2">
      <c r="A5" s="33" t="s">
        <v>242</v>
      </c>
    </row>
    <row r="6" spans="1:8" x14ac:dyDescent="0.2">
      <c r="A6" s="33" t="s">
        <v>243</v>
      </c>
    </row>
    <row r="7" spans="1:8" x14ac:dyDescent="0.2">
      <c r="A7" s="33" t="s">
        <v>244</v>
      </c>
    </row>
    <row r="8" spans="1:8" x14ac:dyDescent="0.2">
      <c r="A8" s="33"/>
    </row>
    <row r="10" spans="1:8" x14ac:dyDescent="0.2">
      <c r="C10" s="117" t="s">
        <v>245</v>
      </c>
      <c r="D10" s="117"/>
      <c r="E10" s="117"/>
    </row>
    <row r="11" spans="1:8" x14ac:dyDescent="0.2">
      <c r="E11" s="33" t="s">
        <v>246</v>
      </c>
    </row>
    <row r="12" spans="1:8" x14ac:dyDescent="0.2">
      <c r="C12" s="33" t="s">
        <v>247</v>
      </c>
      <c r="D12" s="33" t="s">
        <v>248</v>
      </c>
      <c r="E12" s="33" t="s">
        <v>247</v>
      </c>
      <c r="F12" s="1" t="s">
        <v>249</v>
      </c>
      <c r="G12" s="33" t="s">
        <v>250</v>
      </c>
      <c r="H12" s="33" t="s">
        <v>250</v>
      </c>
    </row>
    <row r="13" spans="1:8" x14ac:dyDescent="0.2">
      <c r="C13" s="33" t="s">
        <v>251</v>
      </c>
      <c r="D13" s="33" t="s">
        <v>252</v>
      </c>
      <c r="E13" s="33" t="s">
        <v>251</v>
      </c>
      <c r="F13" s="1" t="s">
        <v>253</v>
      </c>
      <c r="G13" s="33" t="s">
        <v>254</v>
      </c>
      <c r="H13" s="33" t="s">
        <v>254</v>
      </c>
    </row>
    <row r="14" spans="1:8" ht="13.5" thickBot="1" x14ac:dyDescent="0.25">
      <c r="C14" s="33" t="s">
        <v>255</v>
      </c>
      <c r="D14" s="33" t="s">
        <v>256</v>
      </c>
      <c r="E14" s="33" t="s">
        <v>255</v>
      </c>
      <c r="F14" s="1" t="s">
        <v>257</v>
      </c>
      <c r="G14" s="33" t="s">
        <v>258</v>
      </c>
      <c r="H14" s="33" t="s">
        <v>259</v>
      </c>
    </row>
    <row r="15" spans="1:8" ht="14.25" thickTop="1" thickBot="1" x14ac:dyDescent="0.25">
      <c r="A15" s="33" t="s">
        <v>260</v>
      </c>
      <c r="C15" s="101">
        <f>SQRT(1000/PI())</f>
        <v>17.841241161527712</v>
      </c>
      <c r="D15" s="86">
        <f>'Plot Info'!B15</f>
        <v>0</v>
      </c>
      <c r="E15">
        <f>C15*(COS(D15*PI()/180))</f>
        <v>17.841241161527712</v>
      </c>
      <c r="F15" s="101">
        <f>C15</f>
        <v>17.841241161527712</v>
      </c>
      <c r="G15">
        <f>PI()*E15*F15</f>
        <v>1000</v>
      </c>
      <c r="H15">
        <f>G15/10000</f>
        <v>0.1</v>
      </c>
    </row>
    <row r="16" spans="1:8" ht="14.25" thickTop="1" thickBot="1" x14ac:dyDescent="0.25">
      <c r="A16" s="33" t="s">
        <v>261</v>
      </c>
      <c r="C16" s="101">
        <f>SQRT(2000/PI())</f>
        <v>25.231325220201601</v>
      </c>
      <c r="D16" s="86">
        <f>'Plot Info'!B15</f>
        <v>0</v>
      </c>
      <c r="E16">
        <f>C16*(COS(D16*PI()/180))</f>
        <v>25.231325220201601</v>
      </c>
      <c r="F16" s="101">
        <f>C16</f>
        <v>25.231325220201601</v>
      </c>
      <c r="G16">
        <f>PI()*E16*F16</f>
        <v>2000.0000000000002</v>
      </c>
      <c r="H16">
        <f>G16/10000</f>
        <v>0.2</v>
      </c>
    </row>
    <row r="17" spans="4:4" ht="13.5" thickTop="1" x14ac:dyDescent="0.2"/>
    <row r="18" spans="4:4" x14ac:dyDescent="0.2">
      <c r="D18" s="87" t="s">
        <v>262</v>
      </c>
    </row>
  </sheetData>
  <mergeCells count="1">
    <mergeCell ref="C10:E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0"/>
  <sheetViews>
    <sheetView workbookViewId="0">
      <selection activeCell="O16" sqref="O16"/>
    </sheetView>
  </sheetViews>
  <sheetFormatPr defaultRowHeight="12.75" x14ac:dyDescent="0.2"/>
  <sheetData>
    <row r="1" spans="1:16" x14ac:dyDescent="0.2">
      <c r="A1" s="2" t="s">
        <v>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t="s">
        <v>25</v>
      </c>
    </row>
    <row r="2" spans="1:16" x14ac:dyDescent="0.2">
      <c r="A2" s="14" t="s">
        <v>26</v>
      </c>
      <c r="B2" s="14" t="s">
        <v>27</v>
      </c>
      <c r="C2" s="14" t="s">
        <v>28</v>
      </c>
      <c r="D2" s="14" t="s">
        <v>29</v>
      </c>
      <c r="E2" s="14" t="s">
        <v>30</v>
      </c>
      <c r="F2" s="14" t="s">
        <v>31</v>
      </c>
      <c r="G2" s="14" t="s">
        <v>32</v>
      </c>
      <c r="H2" s="14" t="s">
        <v>33</v>
      </c>
      <c r="I2" s="14" t="s">
        <v>34</v>
      </c>
      <c r="J2" s="14" t="s">
        <v>35</v>
      </c>
      <c r="K2" s="14" t="s">
        <v>36</v>
      </c>
      <c r="L2" s="14" t="s">
        <v>37</v>
      </c>
      <c r="M2" s="14" t="s">
        <v>38</v>
      </c>
      <c r="N2" s="14" t="s">
        <v>39</v>
      </c>
      <c r="O2" s="14" t="s">
        <v>40</v>
      </c>
      <c r="P2" s="14" t="s">
        <v>41</v>
      </c>
    </row>
    <row r="3" spans="1:16" x14ac:dyDescent="0.2">
      <c r="A3" s="14" t="s">
        <v>42</v>
      </c>
      <c r="B3">
        <f>'raw understory -saplings'!B9</f>
        <v>0</v>
      </c>
      <c r="C3">
        <f>'raw understory -saplings'!C9</f>
        <v>0</v>
      </c>
      <c r="D3">
        <f>'raw understory -saplings'!D9</f>
        <v>0</v>
      </c>
      <c r="E3">
        <f>'raw understory -saplings'!E9</f>
        <v>0</v>
      </c>
      <c r="F3">
        <f>'raw understory -saplings'!F9</f>
        <v>0</v>
      </c>
      <c r="G3">
        <f>'raw understory -saplings'!G9</f>
        <v>0</v>
      </c>
      <c r="H3">
        <f>'raw understory -saplings'!H9</f>
        <v>0</v>
      </c>
      <c r="I3">
        <v>0</v>
      </c>
      <c r="J3">
        <f>'raw understory -saplings'!J9</f>
        <v>60</v>
      </c>
      <c r="K3">
        <f>'raw understory -saplings'!K9</f>
        <v>0</v>
      </c>
      <c r="L3">
        <f>'raw understory -saplings'!L9</f>
        <v>10</v>
      </c>
      <c r="M3">
        <f>'raw understory -saplings'!M9</f>
        <v>5</v>
      </c>
      <c r="N3">
        <f>'raw understory -saplings'!N9</f>
        <v>25</v>
      </c>
      <c r="O3">
        <f>'raw understory -saplings'!O9</f>
        <v>0</v>
      </c>
      <c r="P3">
        <f>'raw understory -saplings'!P9</f>
        <v>1</v>
      </c>
    </row>
    <row r="4" spans="1:16" x14ac:dyDescent="0.2">
      <c r="A4" s="14" t="s">
        <v>43</v>
      </c>
      <c r="B4">
        <f>'raw understory -saplings'!B10</f>
        <v>0</v>
      </c>
      <c r="C4">
        <f>'raw understory -saplings'!C10</f>
        <v>40</v>
      </c>
      <c r="D4">
        <f>'raw understory -saplings'!D10</f>
        <v>0</v>
      </c>
      <c r="E4">
        <f>'raw understory -saplings'!E10</f>
        <v>0</v>
      </c>
      <c r="F4">
        <f>'raw understory -saplings'!F10</f>
        <v>0</v>
      </c>
      <c r="G4">
        <f>'raw understory -saplings'!G10</f>
        <v>0</v>
      </c>
      <c r="H4">
        <f>'raw understory -saplings'!H10</f>
        <v>0</v>
      </c>
      <c r="I4">
        <v>0</v>
      </c>
      <c r="J4">
        <f>'raw understory -saplings'!J10</f>
        <v>0</v>
      </c>
      <c r="K4">
        <f>'raw understory -saplings'!K10</f>
        <v>0</v>
      </c>
      <c r="L4">
        <f>'raw understory -saplings'!L10</f>
        <v>0</v>
      </c>
      <c r="M4">
        <f>'raw understory -saplings'!M10</f>
        <v>55</v>
      </c>
      <c r="N4">
        <f>'raw understory -saplings'!N10</f>
        <v>5</v>
      </c>
      <c r="O4">
        <f>'raw understory -saplings'!O10</f>
        <v>0</v>
      </c>
      <c r="P4">
        <f>'raw understory -saplings'!P10</f>
        <v>0</v>
      </c>
    </row>
    <row r="5" spans="1:16" x14ac:dyDescent="0.2">
      <c r="A5" s="14" t="s">
        <v>44</v>
      </c>
      <c r="B5">
        <f>'raw understory -saplings'!B11</f>
        <v>40</v>
      </c>
      <c r="C5">
        <f>'raw understory -saplings'!C11</f>
        <v>25</v>
      </c>
      <c r="D5">
        <f>'raw understory -saplings'!D11</f>
        <v>0</v>
      </c>
      <c r="E5">
        <f>'raw understory -saplings'!E11</f>
        <v>0</v>
      </c>
      <c r="F5">
        <f>'raw understory -saplings'!F11</f>
        <v>0</v>
      </c>
      <c r="G5">
        <f>'raw understory -saplings'!G11</f>
        <v>0</v>
      </c>
      <c r="H5">
        <f>'raw understory -saplings'!H11</f>
        <v>0</v>
      </c>
      <c r="I5">
        <v>0</v>
      </c>
      <c r="J5">
        <f>'raw understory -saplings'!J11</f>
        <v>35</v>
      </c>
      <c r="K5">
        <f>'raw understory -saplings'!K11</f>
        <v>0</v>
      </c>
      <c r="L5">
        <f>'raw understory -saplings'!L11</f>
        <v>0</v>
      </c>
      <c r="M5">
        <f>'raw understory -saplings'!M11</f>
        <v>0</v>
      </c>
      <c r="N5">
        <f>'raw understory -saplings'!N11</f>
        <v>0</v>
      </c>
      <c r="O5">
        <f>'raw understory -saplings'!O11</f>
        <v>0</v>
      </c>
      <c r="P5">
        <f>'raw understory -saplings'!P11</f>
        <v>0</v>
      </c>
    </row>
    <row r="6" spans="1:16" x14ac:dyDescent="0.2">
      <c r="A6" s="14" t="s">
        <v>45</v>
      </c>
      <c r="B6">
        <f>'raw understory -saplings'!B12</f>
        <v>20</v>
      </c>
      <c r="C6">
        <f>'raw understory -saplings'!C12</f>
        <v>5</v>
      </c>
      <c r="D6">
        <f>'raw understory -saplings'!D12</f>
        <v>0</v>
      </c>
      <c r="E6">
        <f>'raw understory -saplings'!E12</f>
        <v>0</v>
      </c>
      <c r="F6">
        <f>'raw understory -saplings'!F12</f>
        <v>0</v>
      </c>
      <c r="G6">
        <f>'raw understory -saplings'!G12</f>
        <v>0</v>
      </c>
      <c r="H6">
        <f>'raw understory -saplings'!H12</f>
        <v>0</v>
      </c>
      <c r="I6">
        <v>0</v>
      </c>
      <c r="J6">
        <f>'raw understory -saplings'!J12</f>
        <v>60</v>
      </c>
      <c r="K6">
        <f>'raw understory -saplings'!K12</f>
        <v>0</v>
      </c>
      <c r="L6">
        <f>'raw understory -saplings'!L12</f>
        <v>5</v>
      </c>
      <c r="M6">
        <f>'raw understory -saplings'!M12</f>
        <v>5</v>
      </c>
      <c r="N6">
        <f>'raw understory -saplings'!N12</f>
        <v>5</v>
      </c>
      <c r="O6">
        <f>'raw understory -saplings'!O12</f>
        <v>0</v>
      </c>
      <c r="P6">
        <f>'raw understory -saplings'!P12</f>
        <v>8</v>
      </c>
    </row>
    <row r="7" spans="1:16" ht="13.5" thickBot="1" x14ac:dyDescent="0.25">
      <c r="A7" s="14"/>
    </row>
    <row r="8" spans="1:16" ht="14.25" thickTop="1" thickBot="1" x14ac:dyDescent="0.25">
      <c r="A8" s="15" t="s">
        <v>46</v>
      </c>
      <c r="B8" s="86">
        <f>AVERAGE(B3:B6)</f>
        <v>15</v>
      </c>
      <c r="C8" s="86">
        <f t="shared" ref="C8:I8" si="0">AVERAGE(C3:C6)</f>
        <v>17.5</v>
      </c>
      <c r="D8" s="86">
        <f t="shared" si="0"/>
        <v>0</v>
      </c>
      <c r="E8" s="86">
        <f t="shared" si="0"/>
        <v>0</v>
      </c>
      <c r="F8" s="86">
        <f t="shared" si="0"/>
        <v>0</v>
      </c>
      <c r="G8" s="86">
        <f t="shared" si="0"/>
        <v>0</v>
      </c>
      <c r="H8" s="86">
        <f t="shared" si="0"/>
        <v>0</v>
      </c>
      <c r="I8" s="86">
        <f t="shared" si="0"/>
        <v>0</v>
      </c>
      <c r="J8" s="86">
        <f t="shared" ref="J8:P8" si="1">AVERAGE(J3:J6)</f>
        <v>38.75</v>
      </c>
      <c r="K8" s="86">
        <f t="shared" si="1"/>
        <v>0</v>
      </c>
      <c r="L8" s="86">
        <f t="shared" si="1"/>
        <v>3.75</v>
      </c>
      <c r="M8" s="86">
        <f t="shared" si="1"/>
        <v>16.25</v>
      </c>
      <c r="N8" s="86">
        <f t="shared" si="1"/>
        <v>8.75</v>
      </c>
      <c r="O8" s="86">
        <f t="shared" si="1"/>
        <v>0</v>
      </c>
      <c r="P8" s="86">
        <f t="shared" si="1"/>
        <v>2.25</v>
      </c>
    </row>
    <row r="9" spans="1:16" ht="13.5" thickTop="1" x14ac:dyDescent="0.2"/>
    <row r="11" spans="1:16" x14ac:dyDescent="0.2">
      <c r="B11" s="87" t="s">
        <v>47</v>
      </c>
    </row>
    <row r="13" spans="1:16" ht="18.75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6" x14ac:dyDescent="0.2">
      <c r="A14" s="5"/>
      <c r="B14" s="5"/>
      <c r="C14" s="5"/>
      <c r="D14" s="5"/>
    </row>
    <row r="15" spans="1:16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6" x14ac:dyDescent="0.2">
      <c r="A16" s="5"/>
      <c r="B16" s="9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x14ac:dyDescent="0.2">
      <c r="A19" s="5"/>
      <c r="B19" s="9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x14ac:dyDescent="0.2">
      <c r="A20" s="8" t="s">
        <v>48</v>
      </c>
      <c r="B20" s="9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7"/>
  <sheetViews>
    <sheetView topLeftCell="A19" workbookViewId="0">
      <selection activeCell="E43" sqref="E43"/>
    </sheetView>
  </sheetViews>
  <sheetFormatPr defaultRowHeight="12.75" x14ac:dyDescent="0.2"/>
  <cols>
    <col min="1" max="1" width="13.140625" customWidth="1"/>
    <col min="9" max="9" width="11" customWidth="1"/>
    <col min="12" max="12" width="10.28515625" customWidth="1"/>
  </cols>
  <sheetData>
    <row r="1" spans="1:14" x14ac:dyDescent="0.2">
      <c r="A1" s="2" t="s">
        <v>49</v>
      </c>
      <c r="B1" s="2"/>
      <c r="C1" s="2"/>
      <c r="D1" s="2"/>
      <c r="E1" s="2"/>
      <c r="F1" s="2"/>
      <c r="G1" s="2"/>
      <c r="H1" s="1" t="s">
        <v>50</v>
      </c>
      <c r="I1" s="2"/>
      <c r="K1">
        <f>'Slope Correction'!H15</f>
        <v>0.1</v>
      </c>
      <c r="L1" s="87" t="s">
        <v>51</v>
      </c>
    </row>
    <row r="2" spans="1:14" ht="13.5" thickBot="1" x14ac:dyDescent="0.25">
      <c r="A2" s="14" t="s">
        <v>52</v>
      </c>
      <c r="B2" s="14" t="s">
        <v>53</v>
      </c>
      <c r="C2" s="14" t="s">
        <v>54</v>
      </c>
      <c r="D2" s="14" t="s">
        <v>55</v>
      </c>
      <c r="E2" s="29" t="s">
        <v>56</v>
      </c>
      <c r="F2" s="14" t="s">
        <v>57</v>
      </c>
      <c r="G2" s="14" t="s">
        <v>58</v>
      </c>
      <c r="H2" s="14" t="s">
        <v>59</v>
      </c>
      <c r="I2" s="94" t="s">
        <v>60</v>
      </c>
      <c r="M2" s="14" t="s">
        <v>61</v>
      </c>
      <c r="N2" s="17" t="s">
        <v>62</v>
      </c>
    </row>
    <row r="3" spans="1:14" ht="14.25" thickTop="1" thickBot="1" x14ac:dyDescent="0.25">
      <c r="A3" s="22" t="s">
        <v>63</v>
      </c>
      <c r="B3">
        <f>'raw tree data'!B6</f>
        <v>0</v>
      </c>
      <c r="C3">
        <f>'raw tree data'!C6</f>
        <v>5</v>
      </c>
      <c r="D3">
        <f>'raw tree data'!D6</f>
        <v>0</v>
      </c>
      <c r="E3">
        <f>'raw tree data'!E6</f>
        <v>10</v>
      </c>
      <c r="F3">
        <f>'raw tree data'!F6</f>
        <v>0</v>
      </c>
      <c r="G3">
        <f>'raw tree data'!G6</f>
        <v>0</v>
      </c>
      <c r="H3">
        <f>'raw tree data'!H6</f>
        <v>0</v>
      </c>
      <c r="L3" s="22" t="s">
        <v>63</v>
      </c>
      <c r="M3">
        <f>SUM(B3:J3)</f>
        <v>15</v>
      </c>
      <c r="N3" s="86">
        <f>M3/$K$1</f>
        <v>150</v>
      </c>
    </row>
    <row r="4" spans="1:14" ht="14.25" thickTop="1" thickBot="1" x14ac:dyDescent="0.25">
      <c r="A4" s="14" t="s">
        <v>64</v>
      </c>
      <c r="B4">
        <f>'raw tree data'!B7</f>
        <v>0</v>
      </c>
      <c r="C4">
        <f>'raw tree data'!C7</f>
        <v>1</v>
      </c>
      <c r="D4">
        <f>'raw tree data'!D7</f>
        <v>0</v>
      </c>
      <c r="E4">
        <f>'raw tree data'!E7</f>
        <v>7</v>
      </c>
      <c r="F4">
        <f>'raw tree data'!F7</f>
        <v>0</v>
      </c>
      <c r="G4">
        <f>'raw tree data'!G7</f>
        <v>0</v>
      </c>
      <c r="H4">
        <f>'raw tree data'!H7</f>
        <v>0</v>
      </c>
      <c r="L4" s="14" t="s">
        <v>64</v>
      </c>
      <c r="M4">
        <f>SUM(B4:J4)</f>
        <v>8</v>
      </c>
      <c r="N4" s="86">
        <f>M4/$K$1</f>
        <v>80</v>
      </c>
    </row>
    <row r="5" spans="1:14" ht="14.25" thickTop="1" thickBot="1" x14ac:dyDescent="0.25">
      <c r="A5" s="14" t="s">
        <v>65</v>
      </c>
      <c r="B5">
        <f>'raw tree data'!B8</f>
        <v>0</v>
      </c>
      <c r="C5">
        <f>'raw tree data'!C8</f>
        <v>2</v>
      </c>
      <c r="D5">
        <f>'raw tree data'!D8</f>
        <v>0</v>
      </c>
      <c r="E5">
        <f>'raw tree data'!E8</f>
        <v>3</v>
      </c>
      <c r="F5">
        <f>'raw tree data'!F8</f>
        <v>0</v>
      </c>
      <c r="G5">
        <f>'raw tree data'!G8</f>
        <v>0</v>
      </c>
      <c r="H5">
        <f>'raw tree data'!H8</f>
        <v>0</v>
      </c>
      <c r="L5" s="14" t="s">
        <v>65</v>
      </c>
      <c r="M5">
        <f>SUM(B5:J5)</f>
        <v>5</v>
      </c>
      <c r="N5" s="86">
        <f>M5/$K$1</f>
        <v>50</v>
      </c>
    </row>
    <row r="6" spans="1:14" ht="14.25" thickTop="1" thickBot="1" x14ac:dyDescent="0.25">
      <c r="A6" s="14" t="s">
        <v>66</v>
      </c>
      <c r="B6">
        <f>'raw tree data'!B9</f>
        <v>0</v>
      </c>
      <c r="C6">
        <f>'raw tree data'!C9</f>
        <v>2</v>
      </c>
      <c r="D6">
        <f>'raw tree data'!D9</f>
        <v>0</v>
      </c>
      <c r="E6">
        <f>'raw tree data'!E9</f>
        <v>0</v>
      </c>
      <c r="F6">
        <f>'raw tree data'!F9</f>
        <v>0</v>
      </c>
      <c r="G6">
        <f>'raw tree data'!G9</f>
        <v>0</v>
      </c>
      <c r="H6">
        <f>'raw tree data'!H9</f>
        <v>0</v>
      </c>
      <c r="L6" s="14" t="s">
        <v>66</v>
      </c>
      <c r="M6">
        <f>SUM(B6:J6)</f>
        <v>2</v>
      </c>
      <c r="N6" s="86">
        <f>M6/$K$1</f>
        <v>20</v>
      </c>
    </row>
    <row r="7" spans="1:14" ht="14.25" thickTop="1" thickBot="1" x14ac:dyDescent="0.25">
      <c r="A7" s="14"/>
      <c r="L7" s="15" t="s">
        <v>67</v>
      </c>
      <c r="M7" s="93">
        <f>'trees &gt;50 cm'!C120</f>
        <v>2</v>
      </c>
      <c r="N7" s="86">
        <f>M7/'trees &gt;50 cm'!$J$1</f>
        <v>10</v>
      </c>
    </row>
    <row r="8" spans="1:14" ht="14.25" thickTop="1" thickBot="1" x14ac:dyDescent="0.25">
      <c r="A8" s="14" t="s">
        <v>68</v>
      </c>
      <c r="B8">
        <f>SUM(B3:B6)</f>
        <v>0</v>
      </c>
      <c r="C8">
        <f t="shared" ref="C8:I8" si="0">SUM(C3:C6)</f>
        <v>10</v>
      </c>
      <c r="D8">
        <f t="shared" si="0"/>
        <v>0</v>
      </c>
      <c r="E8">
        <f t="shared" si="0"/>
        <v>20</v>
      </c>
      <c r="F8">
        <f t="shared" si="0"/>
        <v>0</v>
      </c>
      <c r="G8">
        <f t="shared" si="0"/>
        <v>0</v>
      </c>
      <c r="H8">
        <f t="shared" si="0"/>
        <v>0</v>
      </c>
      <c r="I8">
        <f t="shared" si="0"/>
        <v>0</v>
      </c>
      <c r="L8" s="15" t="s">
        <v>69</v>
      </c>
      <c r="M8" s="93">
        <f>'trees &gt;50 cm'!C121</f>
        <v>2</v>
      </c>
      <c r="N8" s="86">
        <f>M8/'trees &gt;50 cm'!$J$1</f>
        <v>10</v>
      </c>
    </row>
    <row r="9" spans="1:14" ht="14.25" thickTop="1" thickBot="1" x14ac:dyDescent="0.25">
      <c r="A9" s="14" t="s">
        <v>70</v>
      </c>
      <c r="B9">
        <f>B8/$K$1</f>
        <v>0</v>
      </c>
      <c r="C9">
        <f t="shared" ref="C9:I9" si="1">C8/$K$1</f>
        <v>100</v>
      </c>
      <c r="D9">
        <f t="shared" si="1"/>
        <v>0</v>
      </c>
      <c r="E9">
        <f t="shared" si="1"/>
        <v>200</v>
      </c>
      <c r="F9">
        <f t="shared" si="1"/>
        <v>0</v>
      </c>
      <c r="G9">
        <f t="shared" si="1"/>
        <v>0</v>
      </c>
      <c r="H9">
        <f t="shared" si="1"/>
        <v>0</v>
      </c>
      <c r="I9">
        <f t="shared" si="1"/>
        <v>0</v>
      </c>
      <c r="L9" s="15" t="s">
        <v>71</v>
      </c>
      <c r="M9" s="93">
        <f>'trees &gt;50 cm'!C122</f>
        <v>5</v>
      </c>
      <c r="N9" s="86">
        <f>M9/'trees &gt;50 cm'!$J$1</f>
        <v>25</v>
      </c>
    </row>
    <row r="10" spans="1:14" ht="14.25" thickTop="1" thickBot="1" x14ac:dyDescent="0.25">
      <c r="L10" s="15" t="s">
        <v>72</v>
      </c>
      <c r="M10" s="93">
        <f>'trees &gt;50 cm'!C123</f>
        <v>0</v>
      </c>
      <c r="N10" s="86">
        <f>M10/'trees &gt;50 cm'!$J$1</f>
        <v>0</v>
      </c>
    </row>
    <row r="11" spans="1:14" ht="14.25" thickTop="1" thickBot="1" x14ac:dyDescent="0.25">
      <c r="L11" s="15" t="s">
        <v>73</v>
      </c>
      <c r="M11" s="93">
        <f>'trees &gt;50 cm'!C124</f>
        <v>1</v>
      </c>
      <c r="N11" s="86">
        <f>M11/'trees &gt;50 cm'!$J$1</f>
        <v>5</v>
      </c>
    </row>
    <row r="12" spans="1:14" ht="13.5" thickTop="1" x14ac:dyDescent="0.2">
      <c r="L12" s="92" t="s">
        <v>74</v>
      </c>
    </row>
    <row r="13" spans="1:14" x14ac:dyDescent="0.2">
      <c r="A13" s="1" t="s">
        <v>75</v>
      </c>
      <c r="L13" s="92" t="s">
        <v>76</v>
      </c>
    </row>
    <row r="14" spans="1:14" x14ac:dyDescent="0.2">
      <c r="B14" s="14" t="s">
        <v>53</v>
      </c>
      <c r="C14" s="14" t="s">
        <v>54</v>
      </c>
      <c r="D14" s="14" t="s">
        <v>55</v>
      </c>
      <c r="E14" s="29" t="s">
        <v>56</v>
      </c>
      <c r="F14" s="14" t="s">
        <v>57</v>
      </c>
      <c r="G14" s="14" t="s">
        <v>58</v>
      </c>
      <c r="H14" s="14" t="s">
        <v>59</v>
      </c>
      <c r="I14" s="94" t="s">
        <v>60</v>
      </c>
      <c r="L14" s="30" t="s">
        <v>77</v>
      </c>
    </row>
    <row r="15" spans="1:14" x14ac:dyDescent="0.2">
      <c r="A15" s="22" t="s">
        <v>63</v>
      </c>
      <c r="B15">
        <f>B3*(PI()*(0.15/2)^2)</f>
        <v>0</v>
      </c>
      <c r="C15">
        <f t="shared" ref="C15:I15" si="2">C3*(PI()*(0.15/2)^2)</f>
        <v>8.8357293382212931E-2</v>
      </c>
      <c r="D15">
        <f t="shared" si="2"/>
        <v>0</v>
      </c>
      <c r="E15">
        <f t="shared" si="2"/>
        <v>0.17671458676442586</v>
      </c>
      <c r="F15">
        <f t="shared" si="2"/>
        <v>0</v>
      </c>
      <c r="G15">
        <f t="shared" si="2"/>
        <v>0</v>
      </c>
      <c r="H15">
        <f t="shared" si="2"/>
        <v>0</v>
      </c>
      <c r="I15">
        <f t="shared" si="2"/>
        <v>0</v>
      </c>
      <c r="L15" s="30" t="s">
        <v>78</v>
      </c>
    </row>
    <row r="16" spans="1:14" x14ac:dyDescent="0.2">
      <c r="A16" s="14" t="s">
        <v>64</v>
      </c>
      <c r="B16">
        <f>B4*(PI()*(0.25/2)^2)</f>
        <v>0</v>
      </c>
      <c r="C16">
        <f t="shared" ref="C16:I16" si="3">C4*(PI()*(0.25/2)^2)</f>
        <v>4.9087385212340517E-2</v>
      </c>
      <c r="D16">
        <f t="shared" si="3"/>
        <v>0</v>
      </c>
      <c r="E16">
        <f t="shared" si="3"/>
        <v>0.34361169648638362</v>
      </c>
      <c r="F16">
        <f t="shared" si="3"/>
        <v>0</v>
      </c>
      <c r="G16">
        <f t="shared" si="3"/>
        <v>0</v>
      </c>
      <c r="H16">
        <f t="shared" si="3"/>
        <v>0</v>
      </c>
      <c r="I16">
        <f t="shared" si="3"/>
        <v>0</v>
      </c>
      <c r="L16" s="30" t="s">
        <v>79</v>
      </c>
    </row>
    <row r="17" spans="1:12" x14ac:dyDescent="0.2">
      <c r="A17" s="14" t="s">
        <v>65</v>
      </c>
      <c r="B17">
        <f>B5*(PI()*(0.35/2)^2)</f>
        <v>0</v>
      </c>
      <c r="C17">
        <f t="shared" ref="C17:I17" si="4">C5*(PI()*(0.35/2)^2)</f>
        <v>0.1924225500323748</v>
      </c>
      <c r="D17">
        <f t="shared" si="4"/>
        <v>0</v>
      </c>
      <c r="E17">
        <f t="shared" si="4"/>
        <v>0.28863382504856216</v>
      </c>
      <c r="F17">
        <f t="shared" si="4"/>
        <v>0</v>
      </c>
      <c r="G17">
        <f t="shared" si="4"/>
        <v>0</v>
      </c>
      <c r="H17">
        <f t="shared" si="4"/>
        <v>0</v>
      </c>
      <c r="I17">
        <f t="shared" si="4"/>
        <v>0</v>
      </c>
    </row>
    <row r="18" spans="1:12" x14ac:dyDescent="0.2">
      <c r="A18" s="14" t="s">
        <v>66</v>
      </c>
      <c r="B18">
        <f>B6*(PI()*(0.45/2)^2)</f>
        <v>0</v>
      </c>
      <c r="C18">
        <f t="shared" ref="C18:I18" si="5">C6*(PI()*(0.45/2)^2)</f>
        <v>0.31808625617596659</v>
      </c>
      <c r="D18">
        <f t="shared" si="5"/>
        <v>0</v>
      </c>
      <c r="E18">
        <f t="shared" si="5"/>
        <v>0</v>
      </c>
      <c r="F18">
        <f t="shared" si="5"/>
        <v>0</v>
      </c>
      <c r="G18">
        <f t="shared" si="5"/>
        <v>0</v>
      </c>
      <c r="H18">
        <f t="shared" si="5"/>
        <v>0</v>
      </c>
      <c r="I18">
        <f t="shared" si="5"/>
        <v>0</v>
      </c>
    </row>
    <row r="19" spans="1:12" x14ac:dyDescent="0.2">
      <c r="A19" s="14"/>
      <c r="L19" s="14" t="s">
        <v>80</v>
      </c>
    </row>
    <row r="20" spans="1:12" x14ac:dyDescent="0.2">
      <c r="A20" s="14" t="s">
        <v>81</v>
      </c>
      <c r="B20">
        <f>SUM(B15:B18)</f>
        <v>0</v>
      </c>
      <c r="C20">
        <f t="shared" ref="C20:I20" si="6">SUM(C15:C18)</f>
        <v>0.64795348480289483</v>
      </c>
      <c r="D20">
        <f t="shared" si="6"/>
        <v>0</v>
      </c>
      <c r="E20">
        <f t="shared" si="6"/>
        <v>0.80896010829937171</v>
      </c>
      <c r="F20">
        <f t="shared" si="6"/>
        <v>0</v>
      </c>
      <c r="G20">
        <f t="shared" si="6"/>
        <v>0</v>
      </c>
      <c r="H20">
        <f t="shared" si="6"/>
        <v>0</v>
      </c>
      <c r="I20">
        <f t="shared" si="6"/>
        <v>0</v>
      </c>
      <c r="L20">
        <f>SUM(B20:I20)</f>
        <v>1.4569135931022665</v>
      </c>
    </row>
    <row r="21" spans="1:12" x14ac:dyDescent="0.2">
      <c r="A21" s="14" t="s">
        <v>82</v>
      </c>
      <c r="B21">
        <f>B20/$K$1</f>
        <v>0</v>
      </c>
      <c r="C21">
        <f t="shared" ref="C21:I21" si="7">C20/$K$1</f>
        <v>6.4795348480289476</v>
      </c>
      <c r="D21">
        <f t="shared" si="7"/>
        <v>0</v>
      </c>
      <c r="E21">
        <f t="shared" si="7"/>
        <v>8.0896010829937168</v>
      </c>
      <c r="F21">
        <f t="shared" si="7"/>
        <v>0</v>
      </c>
      <c r="G21">
        <f t="shared" si="7"/>
        <v>0</v>
      </c>
      <c r="H21">
        <f t="shared" si="7"/>
        <v>0</v>
      </c>
      <c r="I21">
        <f t="shared" si="7"/>
        <v>0</v>
      </c>
      <c r="L21">
        <f>SUM(B21:I21)</f>
        <v>14.569135931022664</v>
      </c>
    </row>
    <row r="30" spans="1:12" x14ac:dyDescent="0.2">
      <c r="A30" s="1" t="s">
        <v>83</v>
      </c>
    </row>
    <row r="31" spans="1:12" ht="13.5" thickBot="1" x14ac:dyDescent="0.25">
      <c r="B31" s="17" t="s">
        <v>53</v>
      </c>
      <c r="C31" s="17" t="s">
        <v>54</v>
      </c>
      <c r="D31" s="17" t="s">
        <v>55</v>
      </c>
      <c r="E31" s="29" t="s">
        <v>56</v>
      </c>
      <c r="F31" s="17" t="s">
        <v>57</v>
      </c>
      <c r="G31" s="17" t="s">
        <v>58</v>
      </c>
      <c r="H31" s="17" t="s">
        <v>59</v>
      </c>
      <c r="I31" s="39" t="s">
        <v>60</v>
      </c>
      <c r="J31" s="17"/>
      <c r="K31" s="14"/>
      <c r="L31" s="14" t="s">
        <v>80</v>
      </c>
    </row>
    <row r="32" spans="1:12" ht="14.25" thickTop="1" thickBot="1" x14ac:dyDescent="0.25">
      <c r="A32" s="15" t="str">
        <f>A9</f>
        <v>#stems/ha</v>
      </c>
      <c r="B32" s="26">
        <f>B9+'trees &gt;50 cm'!B55</f>
        <v>10</v>
      </c>
      <c r="C32" s="26">
        <f>C9+'trees &gt;50 cm'!C55</f>
        <v>140</v>
      </c>
      <c r="D32" s="26">
        <f>D9+'trees &gt;50 cm'!D55</f>
        <v>0</v>
      </c>
      <c r="E32" s="26">
        <f>E9+'trees &gt;50 cm'!E55</f>
        <v>200</v>
      </c>
      <c r="F32" s="26">
        <f>F9+'trees &gt;50 cm'!F55</f>
        <v>0</v>
      </c>
      <c r="G32" s="26">
        <f>G9+'trees &gt;50 cm'!G55</f>
        <v>0</v>
      </c>
      <c r="H32" s="26">
        <f>H9+'trees &gt;50 cm'!H55</f>
        <v>0</v>
      </c>
      <c r="I32" s="26">
        <f>I9+'trees &gt;50 cm'!I55</f>
        <v>0</v>
      </c>
      <c r="J32" s="26"/>
      <c r="L32">
        <f>SUM(B32:I32)</f>
        <v>350</v>
      </c>
    </row>
    <row r="33" spans="1:12" ht="14.25" thickTop="1" thickBot="1" x14ac:dyDescent="0.25">
      <c r="A33" s="15" t="str">
        <f>A21</f>
        <v>m^2/ha</v>
      </c>
      <c r="B33" s="25">
        <f>B21+'trees &gt;50 cm'!B112</f>
        <v>26.096460118124369</v>
      </c>
      <c r="C33" s="25">
        <f>C21+'trees &gt;50 cm'!C112</f>
        <v>33.841507026835622</v>
      </c>
      <c r="D33" s="25">
        <f>D21+'trees &gt;50 cm'!D112</f>
        <v>0</v>
      </c>
      <c r="E33" s="25">
        <f>E21+'trees &gt;50 cm'!E112</f>
        <v>8.0896010829937168</v>
      </c>
      <c r="F33" s="25">
        <f>F21+'trees &gt;50 cm'!F112</f>
        <v>0</v>
      </c>
      <c r="G33" s="25">
        <f>G21+'trees &gt;50 cm'!G112</f>
        <v>0</v>
      </c>
      <c r="H33" s="25">
        <f>H21+'trees &gt;50 cm'!H112</f>
        <v>0</v>
      </c>
      <c r="I33" s="25">
        <f>I21+'trees &gt;50 cm'!I112</f>
        <v>0</v>
      </c>
      <c r="J33" s="25"/>
      <c r="L33">
        <f>SUM(B33:I33)</f>
        <v>68.027568227953708</v>
      </c>
    </row>
    <row r="34" spans="1:12" ht="13.5" thickTop="1" x14ac:dyDescent="0.2"/>
    <row r="36" spans="1:12" x14ac:dyDescent="0.2">
      <c r="B36" s="108" t="s">
        <v>84</v>
      </c>
    </row>
    <row r="37" spans="1:12" x14ac:dyDescent="0.2">
      <c r="B37" s="109" t="s">
        <v>85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24"/>
  <sheetViews>
    <sheetView workbookViewId="0">
      <selection activeCell="N64" sqref="N64"/>
    </sheetView>
  </sheetViews>
  <sheetFormatPr defaultRowHeight="12.75" x14ac:dyDescent="0.2"/>
  <cols>
    <col min="1" max="1" width="13.42578125" customWidth="1"/>
    <col min="9" max="9" width="10.140625" customWidth="1"/>
    <col min="10" max="10" width="6.7109375" customWidth="1"/>
    <col min="11" max="11" width="11.85546875" customWidth="1"/>
  </cols>
  <sheetData>
    <row r="1" spans="1:12" x14ac:dyDescent="0.2">
      <c r="A1" s="2" t="s">
        <v>86</v>
      </c>
      <c r="B1" s="2"/>
      <c r="C1" s="2"/>
      <c r="D1" s="2"/>
      <c r="E1" s="2"/>
      <c r="F1" s="2"/>
      <c r="G1" s="1" t="s">
        <v>87</v>
      </c>
      <c r="H1" s="2"/>
      <c r="J1">
        <f>'Slope Correction'!H16</f>
        <v>0.2</v>
      </c>
      <c r="K1" s="87" t="s">
        <v>51</v>
      </c>
    </row>
    <row r="2" spans="1:12" x14ac:dyDescent="0.2">
      <c r="A2" s="15" t="s">
        <v>88</v>
      </c>
      <c r="B2" s="20" t="s">
        <v>53</v>
      </c>
      <c r="C2" s="20" t="s">
        <v>54</v>
      </c>
      <c r="D2" s="20" t="s">
        <v>55</v>
      </c>
      <c r="E2" s="6" t="s">
        <v>56</v>
      </c>
      <c r="F2" s="20" t="s">
        <v>57</v>
      </c>
      <c r="G2" s="20" t="s">
        <v>58</v>
      </c>
      <c r="H2" s="16" t="s">
        <v>89</v>
      </c>
      <c r="I2" s="14" t="s">
        <v>60</v>
      </c>
    </row>
    <row r="3" spans="1:12" x14ac:dyDescent="0.2">
      <c r="A3">
        <v>1</v>
      </c>
      <c r="B3">
        <f>'raw tree data'!B13</f>
        <v>145.5</v>
      </c>
      <c r="C3">
        <f>'raw tree data'!C13</f>
        <v>111.5</v>
      </c>
      <c r="D3">
        <f>'raw tree data'!D13</f>
        <v>0</v>
      </c>
      <c r="E3">
        <f>'raw tree data'!E13</f>
        <v>0</v>
      </c>
      <c r="F3">
        <f>'raw tree data'!F13</f>
        <v>0</v>
      </c>
      <c r="G3">
        <f>'raw tree data'!G13</f>
        <v>0</v>
      </c>
      <c r="H3">
        <f>'raw tree data'!H13</f>
        <v>0</v>
      </c>
      <c r="I3">
        <f>'raw tree data'!I13</f>
        <v>0</v>
      </c>
    </row>
    <row r="4" spans="1:12" x14ac:dyDescent="0.2">
      <c r="A4">
        <v>2</v>
      </c>
      <c r="B4">
        <f>'raw tree data'!B14</f>
        <v>212.8</v>
      </c>
      <c r="C4">
        <f>'raw tree data'!C14</f>
        <v>104</v>
      </c>
      <c r="D4">
        <f>'raw tree data'!D14</f>
        <v>0</v>
      </c>
      <c r="E4">
        <f>'raw tree data'!E14</f>
        <v>0</v>
      </c>
      <c r="F4">
        <f>'raw tree data'!F14</f>
        <v>0</v>
      </c>
      <c r="G4">
        <f>'raw tree data'!G14</f>
        <v>0</v>
      </c>
      <c r="H4">
        <f>'raw tree data'!H14</f>
        <v>0</v>
      </c>
      <c r="I4">
        <f>'raw tree data'!I14</f>
        <v>0</v>
      </c>
    </row>
    <row r="5" spans="1:12" x14ac:dyDescent="0.2">
      <c r="A5">
        <v>3</v>
      </c>
      <c r="B5">
        <f>'raw tree data'!B15</f>
        <v>0</v>
      </c>
      <c r="C5">
        <f>'raw tree data'!C15</f>
        <v>74</v>
      </c>
      <c r="D5">
        <f>'raw tree data'!D15</f>
        <v>0</v>
      </c>
      <c r="E5">
        <f>'raw tree data'!E15</f>
        <v>0</v>
      </c>
      <c r="F5">
        <f>'raw tree data'!F15</f>
        <v>0</v>
      </c>
      <c r="G5">
        <f>'raw tree data'!G15</f>
        <v>0</v>
      </c>
      <c r="H5">
        <f>'raw tree data'!H15</f>
        <v>0</v>
      </c>
      <c r="I5">
        <f>'raw tree data'!I15</f>
        <v>0</v>
      </c>
    </row>
    <row r="6" spans="1:12" x14ac:dyDescent="0.2">
      <c r="A6">
        <v>4</v>
      </c>
      <c r="B6">
        <f>'raw tree data'!B16</f>
        <v>0</v>
      </c>
      <c r="C6">
        <f>'raw tree data'!C16</f>
        <v>88</v>
      </c>
      <c r="D6">
        <f>'raw tree data'!D16</f>
        <v>0</v>
      </c>
      <c r="E6">
        <f>'raw tree data'!E16</f>
        <v>0</v>
      </c>
      <c r="F6">
        <f>'raw tree data'!F16</f>
        <v>0</v>
      </c>
      <c r="G6">
        <f>'raw tree data'!G16</f>
        <v>0</v>
      </c>
      <c r="H6">
        <f>'raw tree data'!H16</f>
        <v>0</v>
      </c>
      <c r="I6">
        <f>'raw tree data'!I16</f>
        <v>0</v>
      </c>
      <c r="L6" s="24" t="s">
        <v>90</v>
      </c>
    </row>
    <row r="7" spans="1:12" x14ac:dyDescent="0.2">
      <c r="A7">
        <v>5</v>
      </c>
      <c r="B7">
        <f>'raw tree data'!B17</f>
        <v>0</v>
      </c>
      <c r="C7">
        <f>'raw tree data'!C17</f>
        <v>101</v>
      </c>
      <c r="D7">
        <f>'raw tree data'!D17</f>
        <v>0</v>
      </c>
      <c r="E7">
        <f>'raw tree data'!E17</f>
        <v>0</v>
      </c>
      <c r="F7">
        <f>'raw tree data'!F17</f>
        <v>0</v>
      </c>
      <c r="G7">
        <f>'raw tree data'!G17</f>
        <v>0</v>
      </c>
      <c r="H7">
        <f>'raw tree data'!H17</f>
        <v>0</v>
      </c>
      <c r="I7">
        <f>'raw tree data'!I17</f>
        <v>0</v>
      </c>
      <c r="L7" s="24" t="s">
        <v>91</v>
      </c>
    </row>
    <row r="8" spans="1:12" x14ac:dyDescent="0.2">
      <c r="A8">
        <v>6</v>
      </c>
      <c r="B8">
        <f>'raw tree data'!B18</f>
        <v>0</v>
      </c>
      <c r="C8">
        <f>'raw tree data'!C18</f>
        <v>63.8</v>
      </c>
      <c r="D8">
        <f>'raw tree data'!D18</f>
        <v>0</v>
      </c>
      <c r="E8">
        <f>'raw tree data'!E18</f>
        <v>0</v>
      </c>
      <c r="F8">
        <f>'raw tree data'!F18</f>
        <v>0</v>
      </c>
      <c r="G8">
        <f>'raw tree data'!G18</f>
        <v>0</v>
      </c>
      <c r="H8">
        <f>'raw tree data'!H18</f>
        <v>0</v>
      </c>
      <c r="I8">
        <f>'raw tree data'!I18</f>
        <v>0</v>
      </c>
      <c r="L8" s="24" t="s">
        <v>92</v>
      </c>
    </row>
    <row r="9" spans="1:12" x14ac:dyDescent="0.2">
      <c r="A9">
        <v>7</v>
      </c>
      <c r="B9">
        <f>'raw tree data'!B19</f>
        <v>0</v>
      </c>
      <c r="C9">
        <f>'raw tree data'!C19</f>
        <v>109</v>
      </c>
      <c r="D9">
        <f>'raw tree data'!D19</f>
        <v>0</v>
      </c>
      <c r="E9">
        <f>'raw tree data'!E19</f>
        <v>0</v>
      </c>
      <c r="F9">
        <f>'raw tree data'!F19</f>
        <v>0</v>
      </c>
      <c r="G9">
        <f>'raw tree data'!G19</f>
        <v>0</v>
      </c>
      <c r="H9">
        <f>'raw tree data'!H19</f>
        <v>0</v>
      </c>
      <c r="I9">
        <f>'raw tree data'!I19</f>
        <v>0</v>
      </c>
      <c r="L9" s="30" t="s">
        <v>93</v>
      </c>
    </row>
    <row r="10" spans="1:12" x14ac:dyDescent="0.2">
      <c r="A10">
        <v>8</v>
      </c>
      <c r="B10">
        <f>'raw tree data'!B20</f>
        <v>0</v>
      </c>
      <c r="C10">
        <f>'raw tree data'!C20</f>
        <v>84</v>
      </c>
      <c r="D10">
        <f>'raw tree data'!D20</f>
        <v>0</v>
      </c>
      <c r="E10">
        <f>'raw tree data'!E20</f>
        <v>0</v>
      </c>
      <c r="F10">
        <f>'raw tree data'!F20</f>
        <v>0</v>
      </c>
      <c r="G10">
        <f>'raw tree data'!G20</f>
        <v>0</v>
      </c>
      <c r="H10">
        <f>'raw tree data'!H20</f>
        <v>0</v>
      </c>
      <c r="I10">
        <f>'raw tree data'!I20</f>
        <v>0</v>
      </c>
      <c r="L10" s="30" t="s">
        <v>94</v>
      </c>
    </row>
    <row r="11" spans="1:12" x14ac:dyDescent="0.2">
      <c r="A11">
        <v>9</v>
      </c>
      <c r="B11">
        <f>'raw tree data'!B21</f>
        <v>0</v>
      </c>
      <c r="C11">
        <f>'raw tree data'!C21</f>
        <v>0</v>
      </c>
      <c r="D11">
        <f>'raw tree data'!D21</f>
        <v>0</v>
      </c>
      <c r="E11">
        <f>'raw tree data'!E21</f>
        <v>0</v>
      </c>
      <c r="F11">
        <f>'raw tree data'!F21</f>
        <v>0</v>
      </c>
      <c r="G11">
        <f>'raw tree data'!G21</f>
        <v>0</v>
      </c>
      <c r="H11">
        <f>'raw tree data'!H21</f>
        <v>0</v>
      </c>
      <c r="I11">
        <f>'raw tree data'!I21</f>
        <v>0</v>
      </c>
      <c r="L11" s="24" t="s">
        <v>95</v>
      </c>
    </row>
    <row r="12" spans="1:12" x14ac:dyDescent="0.2">
      <c r="A12">
        <v>10</v>
      </c>
      <c r="B12">
        <f>'raw tree data'!B22</f>
        <v>0</v>
      </c>
      <c r="C12">
        <f>'raw tree data'!C22</f>
        <v>0</v>
      </c>
      <c r="D12">
        <f>'raw tree data'!D22</f>
        <v>0</v>
      </c>
      <c r="E12">
        <f>'raw tree data'!E22</f>
        <v>0</v>
      </c>
      <c r="F12">
        <f>'raw tree data'!F22</f>
        <v>0</v>
      </c>
      <c r="G12">
        <f>'raw tree data'!G22</f>
        <v>0</v>
      </c>
      <c r="H12">
        <f>'raw tree data'!H22</f>
        <v>0</v>
      </c>
      <c r="I12">
        <f>'raw tree data'!I22</f>
        <v>0</v>
      </c>
      <c r="L12" s="24"/>
    </row>
    <row r="13" spans="1:12" x14ac:dyDescent="0.2">
      <c r="A13">
        <v>11</v>
      </c>
      <c r="B13">
        <f>'raw tree data'!B23</f>
        <v>0</v>
      </c>
      <c r="C13">
        <f>'raw tree data'!C23</f>
        <v>0</v>
      </c>
      <c r="D13">
        <f>'raw tree data'!D23</f>
        <v>0</v>
      </c>
      <c r="E13">
        <f>'raw tree data'!E23</f>
        <v>0</v>
      </c>
      <c r="F13">
        <f>'raw tree data'!F23</f>
        <v>0</v>
      </c>
      <c r="G13">
        <f>'raw tree data'!G23</f>
        <v>0</v>
      </c>
      <c r="H13">
        <f>'raw tree data'!H23</f>
        <v>0</v>
      </c>
      <c r="I13">
        <f>'raw tree data'!I23</f>
        <v>0</v>
      </c>
      <c r="L13" s="24" t="s">
        <v>96</v>
      </c>
    </row>
    <row r="14" spans="1:12" x14ac:dyDescent="0.2">
      <c r="A14">
        <v>12</v>
      </c>
      <c r="B14">
        <f>'raw tree data'!B24</f>
        <v>0</v>
      </c>
      <c r="C14">
        <f>'raw tree data'!C24</f>
        <v>0</v>
      </c>
      <c r="D14">
        <f>'raw tree data'!D24</f>
        <v>0</v>
      </c>
      <c r="E14">
        <f>'raw tree data'!E24</f>
        <v>0</v>
      </c>
      <c r="F14">
        <f>'raw tree data'!F24</f>
        <v>0</v>
      </c>
      <c r="G14">
        <f>'raw tree data'!G24</f>
        <v>0</v>
      </c>
      <c r="H14">
        <f>'raw tree data'!H24</f>
        <v>0</v>
      </c>
      <c r="I14">
        <f>'raw tree data'!I24</f>
        <v>0</v>
      </c>
      <c r="L14" s="24" t="s">
        <v>97</v>
      </c>
    </row>
    <row r="15" spans="1:12" x14ac:dyDescent="0.2">
      <c r="A15">
        <v>13</v>
      </c>
      <c r="B15">
        <f>'raw tree data'!B25</f>
        <v>0</v>
      </c>
      <c r="C15">
        <f>'raw tree data'!C25</f>
        <v>0</v>
      </c>
      <c r="D15">
        <f>'raw tree data'!D25</f>
        <v>0</v>
      </c>
      <c r="E15">
        <f>'raw tree data'!E25</f>
        <v>0</v>
      </c>
      <c r="F15">
        <f>'raw tree data'!F25</f>
        <v>0</v>
      </c>
      <c r="G15">
        <f>'raw tree data'!G25</f>
        <v>0</v>
      </c>
      <c r="H15">
        <f>'raw tree data'!H25</f>
        <v>0</v>
      </c>
      <c r="I15">
        <f>'raw tree data'!I25</f>
        <v>0</v>
      </c>
    </row>
    <row r="16" spans="1:12" x14ac:dyDescent="0.2">
      <c r="A16">
        <v>14</v>
      </c>
      <c r="B16">
        <f>'raw tree data'!B26</f>
        <v>0</v>
      </c>
      <c r="C16">
        <f>'raw tree data'!C26</f>
        <v>0</v>
      </c>
      <c r="D16">
        <f>'raw tree data'!D26</f>
        <v>0</v>
      </c>
      <c r="E16">
        <f>'raw tree data'!E26</f>
        <v>0</v>
      </c>
      <c r="F16">
        <f>'raw tree data'!F26</f>
        <v>0</v>
      </c>
      <c r="G16">
        <f>'raw tree data'!G26</f>
        <v>0</v>
      </c>
      <c r="H16">
        <f>'raw tree data'!H26</f>
        <v>0</v>
      </c>
      <c r="I16">
        <f>'raw tree data'!I26</f>
        <v>0</v>
      </c>
    </row>
    <row r="17" spans="1:9" x14ac:dyDescent="0.2">
      <c r="A17">
        <v>15</v>
      </c>
      <c r="B17">
        <f>'raw tree data'!B27</f>
        <v>0</v>
      </c>
      <c r="C17">
        <f>'raw tree data'!C27</f>
        <v>0</v>
      </c>
      <c r="D17">
        <f>'raw tree data'!D27</f>
        <v>0</v>
      </c>
      <c r="E17">
        <f>'raw tree data'!E27</f>
        <v>0</v>
      </c>
      <c r="F17">
        <f>'raw tree data'!F27</f>
        <v>0</v>
      </c>
      <c r="G17">
        <f>'raw tree data'!G27</f>
        <v>0</v>
      </c>
      <c r="H17">
        <f>'raw tree data'!H27</f>
        <v>0</v>
      </c>
      <c r="I17">
        <f>'raw tree data'!I27</f>
        <v>0</v>
      </c>
    </row>
    <row r="18" spans="1:9" x14ac:dyDescent="0.2">
      <c r="A18">
        <v>16</v>
      </c>
      <c r="B18">
        <f>'raw tree data'!B28</f>
        <v>0</v>
      </c>
      <c r="C18">
        <f>'raw tree data'!C28</f>
        <v>0</v>
      </c>
      <c r="D18">
        <f>'raw tree data'!D28</f>
        <v>0</v>
      </c>
      <c r="E18">
        <f>'raw tree data'!E28</f>
        <v>0</v>
      </c>
      <c r="F18">
        <f>'raw tree data'!F28</f>
        <v>0</v>
      </c>
      <c r="G18">
        <f>'raw tree data'!G28</f>
        <v>0</v>
      </c>
      <c r="H18">
        <f>'raw tree data'!H28</f>
        <v>0</v>
      </c>
      <c r="I18">
        <f>'raw tree data'!I28</f>
        <v>0</v>
      </c>
    </row>
    <row r="19" spans="1:9" x14ac:dyDescent="0.2">
      <c r="A19">
        <v>17</v>
      </c>
      <c r="B19">
        <f>'raw tree data'!B29</f>
        <v>0</v>
      </c>
      <c r="C19">
        <f>'raw tree data'!C29</f>
        <v>0</v>
      </c>
      <c r="D19">
        <f>'raw tree data'!D29</f>
        <v>0</v>
      </c>
      <c r="E19">
        <f>'raw tree data'!E29</f>
        <v>0</v>
      </c>
      <c r="F19">
        <f>'raw tree data'!F29</f>
        <v>0</v>
      </c>
      <c r="G19">
        <f>'raw tree data'!G29</f>
        <v>0</v>
      </c>
      <c r="H19">
        <f>'raw tree data'!H29</f>
        <v>0</v>
      </c>
      <c r="I19">
        <f>'raw tree data'!I29</f>
        <v>0</v>
      </c>
    </row>
    <row r="20" spans="1:9" x14ac:dyDescent="0.2">
      <c r="A20">
        <v>18</v>
      </c>
      <c r="B20">
        <f>'raw tree data'!B30</f>
        <v>0</v>
      </c>
      <c r="C20">
        <f>'raw tree data'!C30</f>
        <v>0</v>
      </c>
      <c r="D20">
        <f>'raw tree data'!D30</f>
        <v>0</v>
      </c>
      <c r="E20">
        <f>'raw tree data'!E30</f>
        <v>0</v>
      </c>
      <c r="F20">
        <f>'raw tree data'!F30</f>
        <v>0</v>
      </c>
      <c r="G20">
        <f>'raw tree data'!G30</f>
        <v>0</v>
      </c>
      <c r="H20">
        <f>'raw tree data'!H30</f>
        <v>0</v>
      </c>
      <c r="I20">
        <f>'raw tree data'!I30</f>
        <v>0</v>
      </c>
    </row>
    <row r="21" spans="1:9" x14ac:dyDescent="0.2">
      <c r="A21">
        <v>19</v>
      </c>
      <c r="B21">
        <f>'raw tree data'!B31</f>
        <v>0</v>
      </c>
      <c r="C21">
        <f>'raw tree data'!C31</f>
        <v>0</v>
      </c>
      <c r="D21">
        <f>'raw tree data'!D31</f>
        <v>0</v>
      </c>
      <c r="E21">
        <f>'raw tree data'!E31</f>
        <v>0</v>
      </c>
      <c r="F21">
        <f>'raw tree data'!F31</f>
        <v>0</v>
      </c>
      <c r="G21">
        <f>'raw tree data'!G31</f>
        <v>0</v>
      </c>
      <c r="H21">
        <f>'raw tree data'!H31</f>
        <v>0</v>
      </c>
      <c r="I21">
        <f>'raw tree data'!I31</f>
        <v>0</v>
      </c>
    </row>
    <row r="22" spans="1:9" x14ac:dyDescent="0.2">
      <c r="A22">
        <v>20</v>
      </c>
      <c r="B22">
        <f>'raw tree data'!B32</f>
        <v>0</v>
      </c>
      <c r="C22">
        <f>'raw tree data'!C32</f>
        <v>0</v>
      </c>
      <c r="D22">
        <f>'raw tree data'!D32</f>
        <v>0</v>
      </c>
      <c r="E22">
        <f>'raw tree data'!E32</f>
        <v>0</v>
      </c>
      <c r="F22">
        <f>'raw tree data'!F32</f>
        <v>0</v>
      </c>
      <c r="G22">
        <f>'raw tree data'!G32</f>
        <v>0</v>
      </c>
      <c r="H22">
        <f>'raw tree data'!H32</f>
        <v>0</v>
      </c>
      <c r="I22">
        <f>'raw tree data'!I32</f>
        <v>0</v>
      </c>
    </row>
    <row r="23" spans="1:9" x14ac:dyDescent="0.2">
      <c r="A23">
        <v>21</v>
      </c>
      <c r="B23">
        <f>'raw tree data'!B33</f>
        <v>0</v>
      </c>
      <c r="C23">
        <f>'raw tree data'!C33</f>
        <v>0</v>
      </c>
      <c r="D23">
        <f>'raw tree data'!D33</f>
        <v>0</v>
      </c>
      <c r="E23">
        <f>'raw tree data'!E33</f>
        <v>0</v>
      </c>
      <c r="F23">
        <f>'raw tree data'!F33</f>
        <v>0</v>
      </c>
      <c r="G23">
        <f>'raw tree data'!G33</f>
        <v>0</v>
      </c>
      <c r="H23">
        <f>'raw tree data'!H33</f>
        <v>0</v>
      </c>
      <c r="I23">
        <f>'raw tree data'!I33</f>
        <v>0</v>
      </c>
    </row>
    <row r="24" spans="1:9" x14ac:dyDescent="0.2">
      <c r="A24">
        <v>22</v>
      </c>
      <c r="B24">
        <f>'raw tree data'!B34</f>
        <v>0</v>
      </c>
      <c r="C24">
        <f>'raw tree data'!C34</f>
        <v>0</v>
      </c>
      <c r="D24">
        <f>'raw tree data'!D34</f>
        <v>0</v>
      </c>
      <c r="E24">
        <f>'raw tree data'!E34</f>
        <v>0</v>
      </c>
      <c r="F24">
        <f>'raw tree data'!F34</f>
        <v>0</v>
      </c>
      <c r="G24">
        <f>'raw tree data'!G34</f>
        <v>0</v>
      </c>
      <c r="H24">
        <f>'raw tree data'!H34</f>
        <v>0</v>
      </c>
      <c r="I24">
        <f>'raw tree data'!I34</f>
        <v>0</v>
      </c>
    </row>
    <row r="25" spans="1:9" x14ac:dyDescent="0.2">
      <c r="A25">
        <v>23</v>
      </c>
      <c r="B25">
        <f>'raw tree data'!B35</f>
        <v>0</v>
      </c>
      <c r="C25">
        <f>'raw tree data'!C35</f>
        <v>0</v>
      </c>
      <c r="D25">
        <f>'raw tree data'!D35</f>
        <v>0</v>
      </c>
      <c r="E25">
        <f>'raw tree data'!E35</f>
        <v>0</v>
      </c>
      <c r="F25">
        <f>'raw tree data'!F35</f>
        <v>0</v>
      </c>
      <c r="G25">
        <f>'raw tree data'!G35</f>
        <v>0</v>
      </c>
      <c r="H25">
        <f>'raw tree data'!H35</f>
        <v>0</v>
      </c>
      <c r="I25">
        <f>'raw tree data'!I35</f>
        <v>0</v>
      </c>
    </row>
    <row r="26" spans="1:9" x14ac:dyDescent="0.2">
      <c r="A26">
        <v>24</v>
      </c>
      <c r="B26">
        <f>'raw tree data'!B36</f>
        <v>0</v>
      </c>
      <c r="C26">
        <f>'raw tree data'!C36</f>
        <v>0</v>
      </c>
      <c r="D26">
        <f>'raw tree data'!D36</f>
        <v>0</v>
      </c>
      <c r="E26">
        <f>'raw tree data'!E36</f>
        <v>0</v>
      </c>
      <c r="F26">
        <f>'raw tree data'!F36</f>
        <v>0</v>
      </c>
      <c r="G26">
        <f>'raw tree data'!G36</f>
        <v>0</v>
      </c>
      <c r="H26">
        <f>'raw tree data'!H36</f>
        <v>0</v>
      </c>
      <c r="I26">
        <f>'raw tree data'!I36</f>
        <v>0</v>
      </c>
    </row>
    <row r="27" spans="1:9" x14ac:dyDescent="0.2">
      <c r="A27">
        <v>25</v>
      </c>
      <c r="B27">
        <f>'raw tree data'!B37</f>
        <v>0</v>
      </c>
      <c r="C27">
        <f>'raw tree data'!C37</f>
        <v>0</v>
      </c>
      <c r="D27">
        <f>'raw tree data'!D37</f>
        <v>0</v>
      </c>
      <c r="E27">
        <f>'raw tree data'!E37</f>
        <v>0</v>
      </c>
      <c r="F27">
        <f>'raw tree data'!F37</f>
        <v>0</v>
      </c>
      <c r="G27">
        <f>'raw tree data'!G37</f>
        <v>0</v>
      </c>
      <c r="H27">
        <f>'raw tree data'!H37</f>
        <v>0</v>
      </c>
      <c r="I27">
        <f>'raw tree data'!I37</f>
        <v>0</v>
      </c>
    </row>
    <row r="28" spans="1:9" x14ac:dyDescent="0.2">
      <c r="A28">
        <v>26</v>
      </c>
      <c r="B28">
        <f>'raw tree data'!B38</f>
        <v>0</v>
      </c>
      <c r="C28">
        <f>'raw tree data'!C38</f>
        <v>0</v>
      </c>
      <c r="D28">
        <f>'raw tree data'!D38</f>
        <v>0</v>
      </c>
      <c r="E28">
        <f>'raw tree data'!E38</f>
        <v>0</v>
      </c>
      <c r="F28">
        <f>'raw tree data'!F38</f>
        <v>0</v>
      </c>
      <c r="G28">
        <f>'raw tree data'!G38</f>
        <v>0</v>
      </c>
      <c r="H28">
        <f>'raw tree data'!H38</f>
        <v>0</v>
      </c>
      <c r="I28">
        <f>'raw tree data'!I38</f>
        <v>0</v>
      </c>
    </row>
    <row r="29" spans="1:9" x14ac:dyDescent="0.2">
      <c r="A29">
        <v>27</v>
      </c>
      <c r="B29">
        <f>'raw tree data'!B39</f>
        <v>0</v>
      </c>
      <c r="C29">
        <f>'raw tree data'!C39</f>
        <v>0</v>
      </c>
      <c r="D29">
        <f>'raw tree data'!D39</f>
        <v>0</v>
      </c>
      <c r="E29">
        <f>'raw tree data'!E39</f>
        <v>0</v>
      </c>
      <c r="F29">
        <f>'raw tree data'!F39</f>
        <v>0</v>
      </c>
      <c r="G29">
        <f>'raw tree data'!G39</f>
        <v>0</v>
      </c>
      <c r="H29">
        <f>'raw tree data'!H39</f>
        <v>0</v>
      </c>
      <c r="I29">
        <f>'raw tree data'!I39</f>
        <v>0</v>
      </c>
    </row>
    <row r="30" spans="1:9" x14ac:dyDescent="0.2">
      <c r="A30">
        <v>28</v>
      </c>
      <c r="B30">
        <f>'raw tree data'!B40</f>
        <v>0</v>
      </c>
      <c r="C30">
        <f>'raw tree data'!C40</f>
        <v>0</v>
      </c>
      <c r="D30">
        <f>'raw tree data'!D40</f>
        <v>0</v>
      </c>
      <c r="E30">
        <f>'raw tree data'!E40</f>
        <v>0</v>
      </c>
      <c r="F30">
        <f>'raw tree data'!F40</f>
        <v>0</v>
      </c>
      <c r="G30">
        <f>'raw tree data'!G40</f>
        <v>0</v>
      </c>
      <c r="H30">
        <f>'raw tree data'!H40</f>
        <v>0</v>
      </c>
      <c r="I30">
        <f>'raw tree data'!I40</f>
        <v>0</v>
      </c>
    </row>
    <row r="31" spans="1:9" x14ac:dyDescent="0.2">
      <c r="A31">
        <v>29</v>
      </c>
      <c r="B31">
        <f>'raw tree data'!B41</f>
        <v>0</v>
      </c>
      <c r="C31">
        <f>'raw tree data'!C41</f>
        <v>0</v>
      </c>
      <c r="D31">
        <f>'raw tree data'!D41</f>
        <v>0</v>
      </c>
      <c r="E31">
        <f>'raw tree data'!E41</f>
        <v>0</v>
      </c>
      <c r="F31">
        <f>'raw tree data'!F41</f>
        <v>0</v>
      </c>
      <c r="G31">
        <f>'raw tree data'!G41</f>
        <v>0</v>
      </c>
      <c r="H31">
        <f>'raw tree data'!H41</f>
        <v>0</v>
      </c>
      <c r="I31">
        <f>'raw tree data'!I41</f>
        <v>0</v>
      </c>
    </row>
    <row r="32" spans="1:9" x14ac:dyDescent="0.2">
      <c r="A32">
        <v>30</v>
      </c>
      <c r="B32">
        <f>'raw tree data'!B42</f>
        <v>0</v>
      </c>
      <c r="C32">
        <f>'raw tree data'!C42</f>
        <v>0</v>
      </c>
      <c r="D32">
        <f>'raw tree data'!D42</f>
        <v>0</v>
      </c>
      <c r="E32">
        <f>'raw tree data'!E42</f>
        <v>0</v>
      </c>
      <c r="F32">
        <f>'raw tree data'!F42</f>
        <v>0</v>
      </c>
      <c r="G32">
        <f>'raw tree data'!G42</f>
        <v>0</v>
      </c>
      <c r="H32">
        <f>'raw tree data'!H42</f>
        <v>0</v>
      </c>
      <c r="I32">
        <f>'raw tree data'!I42</f>
        <v>0</v>
      </c>
    </row>
    <row r="33" spans="1:9" x14ac:dyDescent="0.2">
      <c r="A33">
        <v>31</v>
      </c>
      <c r="B33">
        <f>'raw tree data'!B43</f>
        <v>0</v>
      </c>
      <c r="C33">
        <f>'raw tree data'!C43</f>
        <v>0</v>
      </c>
      <c r="D33">
        <f>'raw tree data'!D43</f>
        <v>0</v>
      </c>
      <c r="E33">
        <f>'raw tree data'!E43</f>
        <v>0</v>
      </c>
      <c r="F33">
        <f>'raw tree data'!F43</f>
        <v>0</v>
      </c>
      <c r="G33">
        <f>'raw tree data'!G43</f>
        <v>0</v>
      </c>
      <c r="H33">
        <f>'raw tree data'!H43</f>
        <v>0</v>
      </c>
      <c r="I33">
        <f>'raw tree data'!I43</f>
        <v>0</v>
      </c>
    </row>
    <row r="34" spans="1:9" x14ac:dyDescent="0.2">
      <c r="A34">
        <v>32</v>
      </c>
      <c r="B34">
        <f>'raw tree data'!B44</f>
        <v>0</v>
      </c>
      <c r="C34">
        <f>'raw tree data'!C44</f>
        <v>0</v>
      </c>
      <c r="D34">
        <f>'raw tree data'!D44</f>
        <v>0</v>
      </c>
      <c r="E34">
        <f>'raw tree data'!E44</f>
        <v>0</v>
      </c>
      <c r="F34">
        <f>'raw tree data'!F44</f>
        <v>0</v>
      </c>
      <c r="G34">
        <f>'raw tree data'!G44</f>
        <v>0</v>
      </c>
      <c r="H34">
        <f>'raw tree data'!H44</f>
        <v>0</v>
      </c>
      <c r="I34">
        <f>'raw tree data'!I44</f>
        <v>0</v>
      </c>
    </row>
    <row r="35" spans="1:9" x14ac:dyDescent="0.2">
      <c r="A35">
        <v>33</v>
      </c>
      <c r="B35">
        <f>'raw tree data'!B45</f>
        <v>0</v>
      </c>
      <c r="C35">
        <f>'raw tree data'!C45</f>
        <v>0</v>
      </c>
      <c r="D35">
        <f>'raw tree data'!D45</f>
        <v>0</v>
      </c>
      <c r="E35">
        <f>'raw tree data'!E45</f>
        <v>0</v>
      </c>
      <c r="F35">
        <f>'raw tree data'!F45</f>
        <v>0</v>
      </c>
      <c r="G35">
        <f>'raw tree data'!G45</f>
        <v>0</v>
      </c>
      <c r="H35">
        <f>'raw tree data'!H45</f>
        <v>0</v>
      </c>
      <c r="I35">
        <f>'raw tree data'!I45</f>
        <v>0</v>
      </c>
    </row>
    <row r="36" spans="1:9" x14ac:dyDescent="0.2">
      <c r="A36">
        <v>34</v>
      </c>
      <c r="B36">
        <f>'raw tree data'!B46</f>
        <v>0</v>
      </c>
      <c r="C36">
        <f>'raw tree data'!C46</f>
        <v>0</v>
      </c>
      <c r="D36">
        <f>'raw tree data'!D46</f>
        <v>0</v>
      </c>
      <c r="E36">
        <f>'raw tree data'!E46</f>
        <v>0</v>
      </c>
      <c r="F36">
        <f>'raw tree data'!F46</f>
        <v>0</v>
      </c>
      <c r="G36">
        <f>'raw tree data'!G46</f>
        <v>0</v>
      </c>
      <c r="H36">
        <f>'raw tree data'!H46</f>
        <v>0</v>
      </c>
      <c r="I36">
        <f>'raw tree data'!I46</f>
        <v>0</v>
      </c>
    </row>
    <row r="37" spans="1:9" x14ac:dyDescent="0.2">
      <c r="A37">
        <v>35</v>
      </c>
      <c r="B37">
        <f>'raw tree data'!B47</f>
        <v>0</v>
      </c>
      <c r="C37">
        <f>'raw tree data'!C47</f>
        <v>0</v>
      </c>
      <c r="D37">
        <f>'raw tree data'!D47</f>
        <v>0</v>
      </c>
      <c r="E37">
        <f>'raw tree data'!E47</f>
        <v>0</v>
      </c>
      <c r="F37">
        <f>'raw tree data'!F47</f>
        <v>0</v>
      </c>
      <c r="G37">
        <f>'raw tree data'!G47</f>
        <v>0</v>
      </c>
      <c r="H37">
        <f>'raw tree data'!H47</f>
        <v>0</v>
      </c>
      <c r="I37">
        <f>'raw tree data'!I47</f>
        <v>0</v>
      </c>
    </row>
    <row r="38" spans="1:9" x14ac:dyDescent="0.2">
      <c r="A38">
        <v>36</v>
      </c>
      <c r="B38">
        <f>'raw tree data'!B48</f>
        <v>0</v>
      </c>
      <c r="C38">
        <f>'raw tree data'!C48</f>
        <v>0</v>
      </c>
      <c r="D38">
        <f>'raw tree data'!D48</f>
        <v>0</v>
      </c>
      <c r="E38">
        <f>'raw tree data'!E48</f>
        <v>0</v>
      </c>
      <c r="F38">
        <f>'raw tree data'!F48</f>
        <v>0</v>
      </c>
      <c r="G38">
        <f>'raw tree data'!G48</f>
        <v>0</v>
      </c>
      <c r="H38">
        <f>'raw tree data'!H48</f>
        <v>0</v>
      </c>
      <c r="I38">
        <f>'raw tree data'!I48</f>
        <v>0</v>
      </c>
    </row>
    <row r="39" spans="1:9" x14ac:dyDescent="0.2">
      <c r="A39">
        <v>37</v>
      </c>
      <c r="B39">
        <f>'raw tree data'!B49</f>
        <v>0</v>
      </c>
      <c r="C39">
        <f>'raw tree data'!C49</f>
        <v>0</v>
      </c>
      <c r="D39">
        <f>'raw tree data'!D49</f>
        <v>0</v>
      </c>
      <c r="E39">
        <f>'raw tree data'!E49</f>
        <v>0</v>
      </c>
      <c r="F39">
        <f>'raw tree data'!F49</f>
        <v>0</v>
      </c>
      <c r="G39">
        <f>'raw tree data'!G49</f>
        <v>0</v>
      </c>
      <c r="H39">
        <f>'raw tree data'!H49</f>
        <v>0</v>
      </c>
      <c r="I39">
        <f>'raw tree data'!I49</f>
        <v>0</v>
      </c>
    </row>
    <row r="40" spans="1:9" x14ac:dyDescent="0.2">
      <c r="A40">
        <v>38</v>
      </c>
      <c r="B40">
        <f>'raw tree data'!B50</f>
        <v>0</v>
      </c>
      <c r="C40">
        <f>'raw tree data'!C50</f>
        <v>0</v>
      </c>
      <c r="D40">
        <f>'raw tree data'!D50</f>
        <v>0</v>
      </c>
      <c r="E40">
        <f>'raw tree data'!E50</f>
        <v>0</v>
      </c>
      <c r="F40">
        <f>'raw tree data'!F50</f>
        <v>0</v>
      </c>
      <c r="G40">
        <f>'raw tree data'!G50</f>
        <v>0</v>
      </c>
      <c r="H40">
        <f>'raw tree data'!H50</f>
        <v>0</v>
      </c>
      <c r="I40">
        <f>'raw tree data'!I50</f>
        <v>0</v>
      </c>
    </row>
    <row r="41" spans="1:9" x14ac:dyDescent="0.2">
      <c r="A41">
        <v>39</v>
      </c>
      <c r="B41">
        <f>'raw tree data'!B51</f>
        <v>0</v>
      </c>
      <c r="C41">
        <f>'raw tree data'!C51</f>
        <v>0</v>
      </c>
      <c r="D41">
        <f>'raw tree data'!D51</f>
        <v>0</v>
      </c>
      <c r="E41">
        <f>'raw tree data'!E51</f>
        <v>0</v>
      </c>
      <c r="F41">
        <f>'raw tree data'!F51</f>
        <v>0</v>
      </c>
      <c r="G41">
        <f>'raw tree data'!G51</f>
        <v>0</v>
      </c>
      <c r="H41">
        <f>'raw tree data'!H51</f>
        <v>0</v>
      </c>
      <c r="I41">
        <f>'raw tree data'!I51</f>
        <v>0</v>
      </c>
    </row>
    <row r="42" spans="1:9" x14ac:dyDescent="0.2">
      <c r="A42">
        <v>40</v>
      </c>
      <c r="B42">
        <f>'raw tree data'!B52</f>
        <v>0</v>
      </c>
      <c r="C42">
        <f>'raw tree data'!C52</f>
        <v>0</v>
      </c>
      <c r="D42">
        <f>'raw tree data'!D52</f>
        <v>0</v>
      </c>
      <c r="E42">
        <f>'raw tree data'!E52</f>
        <v>0</v>
      </c>
      <c r="F42">
        <f>'raw tree data'!F52</f>
        <v>0</v>
      </c>
      <c r="G42">
        <f>'raw tree data'!G52</f>
        <v>0</v>
      </c>
      <c r="H42">
        <f>'raw tree data'!H52</f>
        <v>0</v>
      </c>
      <c r="I42">
        <f>'raw tree data'!I52</f>
        <v>0</v>
      </c>
    </row>
    <row r="43" spans="1:9" x14ac:dyDescent="0.2">
      <c r="A43">
        <v>41</v>
      </c>
      <c r="B43">
        <f>'raw tree data'!B53</f>
        <v>0</v>
      </c>
      <c r="C43">
        <f>'raw tree data'!C53</f>
        <v>0</v>
      </c>
      <c r="D43">
        <f>'raw tree data'!D53</f>
        <v>0</v>
      </c>
      <c r="E43">
        <f>'raw tree data'!E53</f>
        <v>0</v>
      </c>
      <c r="F43">
        <f>'raw tree data'!F53</f>
        <v>0</v>
      </c>
      <c r="G43">
        <f>'raw tree data'!G53</f>
        <v>0</v>
      </c>
      <c r="H43">
        <f>'raw tree data'!H53</f>
        <v>0</v>
      </c>
      <c r="I43">
        <f>'raw tree data'!I53</f>
        <v>0</v>
      </c>
    </row>
    <row r="44" spans="1:9" x14ac:dyDescent="0.2">
      <c r="A44">
        <v>42</v>
      </c>
      <c r="B44">
        <f>'raw tree data'!B54</f>
        <v>0</v>
      </c>
      <c r="C44">
        <f>'raw tree data'!C54</f>
        <v>0</v>
      </c>
      <c r="D44">
        <f>'raw tree data'!D54</f>
        <v>0</v>
      </c>
      <c r="E44">
        <f>'raw tree data'!E54</f>
        <v>0</v>
      </c>
      <c r="F44">
        <f>'raw tree data'!F54</f>
        <v>0</v>
      </c>
      <c r="G44">
        <f>'raw tree data'!G54</f>
        <v>0</v>
      </c>
      <c r="H44">
        <f>'raw tree data'!H54</f>
        <v>0</v>
      </c>
      <c r="I44">
        <f>'raw tree data'!I54</f>
        <v>0</v>
      </c>
    </row>
    <row r="45" spans="1:9" x14ac:dyDescent="0.2">
      <c r="A45">
        <v>43</v>
      </c>
      <c r="B45">
        <f>'raw tree data'!B55</f>
        <v>0</v>
      </c>
      <c r="C45">
        <f>'raw tree data'!C55</f>
        <v>0</v>
      </c>
      <c r="D45">
        <f>'raw tree data'!D55</f>
        <v>0</v>
      </c>
      <c r="E45">
        <f>'raw tree data'!E55</f>
        <v>0</v>
      </c>
      <c r="F45">
        <f>'raw tree data'!F55</f>
        <v>0</v>
      </c>
      <c r="G45">
        <f>'raw tree data'!G55</f>
        <v>0</v>
      </c>
      <c r="H45">
        <f>'raw tree data'!H55</f>
        <v>0</v>
      </c>
      <c r="I45">
        <f>'raw tree data'!I55</f>
        <v>0</v>
      </c>
    </row>
    <row r="46" spans="1:9" x14ac:dyDescent="0.2">
      <c r="A46">
        <v>44</v>
      </c>
      <c r="B46">
        <f>'raw tree data'!B56</f>
        <v>0</v>
      </c>
      <c r="C46">
        <f>'raw tree data'!C56</f>
        <v>0</v>
      </c>
      <c r="D46">
        <f>'raw tree data'!D56</f>
        <v>0</v>
      </c>
      <c r="E46">
        <f>'raw tree data'!E56</f>
        <v>0</v>
      </c>
      <c r="F46">
        <f>'raw tree data'!F56</f>
        <v>0</v>
      </c>
      <c r="G46">
        <f>'raw tree data'!G56</f>
        <v>0</v>
      </c>
      <c r="H46">
        <f>'raw tree data'!H56</f>
        <v>0</v>
      </c>
      <c r="I46">
        <f>'raw tree data'!I56</f>
        <v>0</v>
      </c>
    </row>
    <row r="47" spans="1:9" x14ac:dyDescent="0.2">
      <c r="A47">
        <v>45</v>
      </c>
      <c r="B47">
        <f>'raw tree data'!B57</f>
        <v>0</v>
      </c>
      <c r="C47">
        <f>'raw tree data'!C57</f>
        <v>0</v>
      </c>
      <c r="D47">
        <f>'raw tree data'!D57</f>
        <v>0</v>
      </c>
      <c r="E47">
        <f>'raw tree data'!E57</f>
        <v>0</v>
      </c>
      <c r="F47">
        <f>'raw tree data'!F57</f>
        <v>0</v>
      </c>
      <c r="G47">
        <f>'raw tree data'!G57</f>
        <v>0</v>
      </c>
      <c r="H47">
        <f>'raw tree data'!H57</f>
        <v>0</v>
      </c>
      <c r="I47">
        <f>'raw tree data'!I57</f>
        <v>0</v>
      </c>
    </row>
    <row r="48" spans="1:9" x14ac:dyDescent="0.2">
      <c r="A48">
        <v>46</v>
      </c>
      <c r="B48">
        <f>'raw tree data'!B58</f>
        <v>0</v>
      </c>
      <c r="C48">
        <f>'raw tree data'!C58</f>
        <v>0</v>
      </c>
      <c r="D48">
        <f>'raw tree data'!D58</f>
        <v>0</v>
      </c>
      <c r="E48">
        <f>'raw tree data'!E58</f>
        <v>0</v>
      </c>
      <c r="F48">
        <f>'raw tree data'!F58</f>
        <v>0</v>
      </c>
      <c r="G48">
        <f>'raw tree data'!G58</f>
        <v>0</v>
      </c>
      <c r="H48">
        <f>'raw tree data'!H58</f>
        <v>0</v>
      </c>
      <c r="I48">
        <f>'raw tree data'!I58</f>
        <v>0</v>
      </c>
    </row>
    <row r="49" spans="1:11" x14ac:dyDescent="0.2">
      <c r="A49">
        <v>47</v>
      </c>
      <c r="B49">
        <f>'raw tree data'!B59</f>
        <v>0</v>
      </c>
      <c r="C49">
        <f>'raw tree data'!C59</f>
        <v>0</v>
      </c>
      <c r="D49">
        <f>'raw tree data'!D59</f>
        <v>0</v>
      </c>
      <c r="E49">
        <f>'raw tree data'!E59</f>
        <v>0</v>
      </c>
      <c r="F49">
        <f>'raw tree data'!F59</f>
        <v>0</v>
      </c>
      <c r="G49">
        <f>'raw tree data'!G59</f>
        <v>0</v>
      </c>
      <c r="H49">
        <f>'raw tree data'!H59</f>
        <v>0</v>
      </c>
      <c r="I49">
        <f>'raw tree data'!I59</f>
        <v>0</v>
      </c>
    </row>
    <row r="50" spans="1:11" x14ac:dyDescent="0.2">
      <c r="A50">
        <v>48</v>
      </c>
      <c r="B50">
        <f>'raw tree data'!B60</f>
        <v>0</v>
      </c>
      <c r="C50">
        <f>'raw tree data'!C60</f>
        <v>0</v>
      </c>
      <c r="D50">
        <f>'raw tree data'!D60</f>
        <v>0</v>
      </c>
      <c r="E50">
        <f>'raw tree data'!E60</f>
        <v>0</v>
      </c>
      <c r="F50">
        <f>'raw tree data'!F60</f>
        <v>0</v>
      </c>
      <c r="G50">
        <f>'raw tree data'!G60</f>
        <v>0</v>
      </c>
      <c r="H50">
        <f>'raw tree data'!H60</f>
        <v>0</v>
      </c>
      <c r="I50">
        <f>'raw tree data'!I60</f>
        <v>0</v>
      </c>
    </row>
    <row r="51" spans="1:11" x14ac:dyDescent="0.2">
      <c r="A51">
        <v>49</v>
      </c>
      <c r="B51">
        <f>'raw tree data'!B61</f>
        <v>0</v>
      </c>
      <c r="C51">
        <f>'raw tree data'!C61</f>
        <v>0</v>
      </c>
      <c r="D51">
        <f>'raw tree data'!D61</f>
        <v>0</v>
      </c>
      <c r="E51">
        <f>'raw tree data'!E61</f>
        <v>0</v>
      </c>
      <c r="F51">
        <f>'raw tree data'!F61</f>
        <v>0</v>
      </c>
      <c r="G51">
        <f>'raw tree data'!G61</f>
        <v>0</v>
      </c>
      <c r="H51">
        <f>'raw tree data'!H61</f>
        <v>0</v>
      </c>
      <c r="I51">
        <f>'raw tree data'!I61</f>
        <v>0</v>
      </c>
    </row>
    <row r="52" spans="1:11" x14ac:dyDescent="0.2">
      <c r="A52">
        <v>50</v>
      </c>
      <c r="B52">
        <f>'raw tree data'!B62</f>
        <v>0</v>
      </c>
      <c r="C52">
        <f>'raw tree data'!C62</f>
        <v>0</v>
      </c>
      <c r="D52">
        <f>'raw tree data'!D62</f>
        <v>0</v>
      </c>
      <c r="E52">
        <f>'raw tree data'!E62</f>
        <v>0</v>
      </c>
      <c r="F52">
        <f>'raw tree data'!F62</f>
        <v>0</v>
      </c>
      <c r="G52">
        <f>'raw tree data'!G62</f>
        <v>0</v>
      </c>
      <c r="H52">
        <f>'raw tree data'!H62</f>
        <v>0</v>
      </c>
      <c r="I52">
        <f>'raw tree data'!I62</f>
        <v>0</v>
      </c>
    </row>
    <row r="53" spans="1:11" x14ac:dyDescent="0.2">
      <c r="K53" s="21" t="s">
        <v>80</v>
      </c>
    </row>
    <row r="54" spans="1:11" x14ac:dyDescent="0.2">
      <c r="A54" s="14" t="s">
        <v>68</v>
      </c>
      <c r="B54">
        <f>COUNTIF(B3:B52,"&gt;0")</f>
        <v>2</v>
      </c>
      <c r="C54">
        <f t="shared" ref="C54:I54" si="0">COUNTIF(C3:C52,"&gt;0")</f>
        <v>8</v>
      </c>
      <c r="D54">
        <f t="shared" si="0"/>
        <v>0</v>
      </c>
      <c r="E54">
        <f t="shared" si="0"/>
        <v>0</v>
      </c>
      <c r="F54">
        <f t="shared" si="0"/>
        <v>0</v>
      </c>
      <c r="G54">
        <f t="shared" si="0"/>
        <v>0</v>
      </c>
      <c r="H54">
        <f t="shared" si="0"/>
        <v>0</v>
      </c>
      <c r="I54">
        <f t="shared" si="0"/>
        <v>0</v>
      </c>
      <c r="K54">
        <f>SUM(B54:I54)</f>
        <v>10</v>
      </c>
    </row>
    <row r="55" spans="1:11" x14ac:dyDescent="0.2">
      <c r="A55" s="19" t="s">
        <v>70</v>
      </c>
      <c r="B55">
        <f>B54/$J$1</f>
        <v>10</v>
      </c>
      <c r="C55">
        <f t="shared" ref="C55:I55" si="1">C54/$J$1</f>
        <v>40</v>
      </c>
      <c r="D55">
        <f t="shared" si="1"/>
        <v>0</v>
      </c>
      <c r="E55">
        <f t="shared" si="1"/>
        <v>0</v>
      </c>
      <c r="F55">
        <f t="shared" si="1"/>
        <v>0</v>
      </c>
      <c r="G55">
        <f t="shared" si="1"/>
        <v>0</v>
      </c>
      <c r="H55">
        <f t="shared" si="1"/>
        <v>0</v>
      </c>
      <c r="I55">
        <f t="shared" si="1"/>
        <v>0</v>
      </c>
      <c r="K55">
        <f>K54/$J$1</f>
        <v>50</v>
      </c>
    </row>
    <row r="58" spans="1:11" x14ac:dyDescent="0.2">
      <c r="A58" t="s">
        <v>98</v>
      </c>
    </row>
    <row r="59" spans="1:11" x14ac:dyDescent="0.2">
      <c r="A59" s="15" t="str">
        <f t="shared" ref="A59:A75" si="2">A2</f>
        <v>Tree #</v>
      </c>
      <c r="B59" s="20" t="str">
        <f t="shared" ref="B59:I59" si="3">B2</f>
        <v>df</v>
      </c>
      <c r="C59" s="20" t="str">
        <f t="shared" si="3"/>
        <v>wh</v>
      </c>
      <c r="D59" s="20" t="str">
        <f t="shared" si="3"/>
        <v>wrc</v>
      </c>
      <c r="E59" s="20" t="str">
        <f t="shared" si="3"/>
        <v>pac silver fir</v>
      </c>
      <c r="F59" s="20" t="str">
        <f t="shared" si="3"/>
        <v>py</v>
      </c>
      <c r="G59" s="20" t="str">
        <f t="shared" si="3"/>
        <v>blm</v>
      </c>
      <c r="H59" s="20" t="str">
        <f t="shared" si="3"/>
        <v xml:space="preserve">ra </v>
      </c>
      <c r="I59" s="16" t="str">
        <f t="shared" si="3"/>
        <v>other</v>
      </c>
    </row>
    <row r="60" spans="1:11" x14ac:dyDescent="0.2">
      <c r="A60">
        <f t="shared" si="2"/>
        <v>1</v>
      </c>
      <c r="B60">
        <f t="shared" ref="B60:I60" si="4">(PI()*(B3/2)^2)/10000</f>
        <v>1.6627075468664829</v>
      </c>
      <c r="C60">
        <f t="shared" si="4"/>
        <v>0.97642663168979271</v>
      </c>
      <c r="D60">
        <f t="shared" si="4"/>
        <v>0</v>
      </c>
      <c r="E60">
        <f t="shared" si="4"/>
        <v>0</v>
      </c>
      <c r="F60">
        <f t="shared" si="4"/>
        <v>0</v>
      </c>
      <c r="G60">
        <f t="shared" si="4"/>
        <v>0</v>
      </c>
      <c r="H60">
        <f t="shared" si="4"/>
        <v>0</v>
      </c>
      <c r="I60">
        <f t="shared" si="4"/>
        <v>0</v>
      </c>
    </row>
    <row r="61" spans="1:11" x14ac:dyDescent="0.2">
      <c r="A61">
        <f t="shared" si="2"/>
        <v>2</v>
      </c>
      <c r="B61">
        <f t="shared" ref="B61:I61" si="5">(PI()*(B4/2)^2)/10000</f>
        <v>3.5565844767583905</v>
      </c>
      <c r="C61">
        <f t="shared" si="5"/>
        <v>0.84948665353068009</v>
      </c>
      <c r="D61">
        <f t="shared" si="5"/>
        <v>0</v>
      </c>
      <c r="E61">
        <f t="shared" si="5"/>
        <v>0</v>
      </c>
      <c r="F61">
        <f t="shared" si="5"/>
        <v>0</v>
      </c>
      <c r="G61">
        <f t="shared" si="5"/>
        <v>0</v>
      </c>
      <c r="H61">
        <f t="shared" si="5"/>
        <v>0</v>
      </c>
      <c r="I61">
        <f t="shared" si="5"/>
        <v>0</v>
      </c>
    </row>
    <row r="62" spans="1:11" x14ac:dyDescent="0.2">
      <c r="A62">
        <f t="shared" si="2"/>
        <v>3</v>
      </c>
      <c r="B62">
        <f t="shared" ref="B62:I62" si="6">(PI()*(B5/2)^2)/10000</f>
        <v>0</v>
      </c>
      <c r="C62">
        <f t="shared" si="6"/>
        <v>0.43008403427644271</v>
      </c>
      <c r="D62">
        <f t="shared" si="6"/>
        <v>0</v>
      </c>
      <c r="E62">
        <f t="shared" si="6"/>
        <v>0</v>
      </c>
      <c r="F62">
        <f t="shared" si="6"/>
        <v>0</v>
      </c>
      <c r="G62">
        <f t="shared" si="6"/>
        <v>0</v>
      </c>
      <c r="H62">
        <f t="shared" si="6"/>
        <v>0</v>
      </c>
      <c r="I62">
        <f t="shared" si="6"/>
        <v>0</v>
      </c>
    </row>
    <row r="63" spans="1:11" x14ac:dyDescent="0.2">
      <c r="A63">
        <f t="shared" si="2"/>
        <v>4</v>
      </c>
      <c r="B63">
        <f t="shared" ref="B63:I63" si="7">(PI()*(B6/2)^2)/10000</f>
        <v>0</v>
      </c>
      <c r="C63">
        <f t="shared" si="7"/>
        <v>0.60821233773498395</v>
      </c>
      <c r="D63">
        <f t="shared" si="7"/>
        <v>0</v>
      </c>
      <c r="E63">
        <f t="shared" si="7"/>
        <v>0</v>
      </c>
      <c r="F63">
        <f t="shared" si="7"/>
        <v>0</v>
      </c>
      <c r="G63">
        <f t="shared" si="7"/>
        <v>0</v>
      </c>
      <c r="H63">
        <f t="shared" si="7"/>
        <v>0</v>
      </c>
      <c r="I63">
        <f t="shared" si="7"/>
        <v>0</v>
      </c>
    </row>
    <row r="64" spans="1:11" x14ac:dyDescent="0.2">
      <c r="A64">
        <f t="shared" si="2"/>
        <v>5</v>
      </c>
      <c r="B64">
        <f t="shared" ref="B64:I64" si="8">(PI()*(B7/2)^2)/10000</f>
        <v>0</v>
      </c>
      <c r="C64">
        <f t="shared" si="8"/>
        <v>0.80118466648173703</v>
      </c>
      <c r="D64">
        <f t="shared" si="8"/>
        <v>0</v>
      </c>
      <c r="E64">
        <f t="shared" si="8"/>
        <v>0</v>
      </c>
      <c r="F64">
        <f t="shared" si="8"/>
        <v>0</v>
      </c>
      <c r="G64">
        <f t="shared" si="8"/>
        <v>0</v>
      </c>
      <c r="H64">
        <f t="shared" si="8"/>
        <v>0</v>
      </c>
      <c r="I64">
        <f t="shared" si="8"/>
        <v>0</v>
      </c>
    </row>
    <row r="65" spans="1:9" x14ac:dyDescent="0.2">
      <c r="A65">
        <f t="shared" si="2"/>
        <v>6</v>
      </c>
      <c r="B65">
        <f t="shared" ref="B65:I65" si="9">(PI()*(B8/2)^2)/10000</f>
        <v>0</v>
      </c>
      <c r="C65">
        <f t="shared" si="9"/>
        <v>0.3196916100219509</v>
      </c>
      <c r="D65">
        <f t="shared" si="9"/>
        <v>0</v>
      </c>
      <c r="E65">
        <f t="shared" si="9"/>
        <v>0</v>
      </c>
      <c r="F65">
        <f t="shared" si="9"/>
        <v>0</v>
      </c>
      <c r="G65">
        <f t="shared" si="9"/>
        <v>0</v>
      </c>
      <c r="H65">
        <f t="shared" si="9"/>
        <v>0</v>
      </c>
      <c r="I65">
        <f t="shared" si="9"/>
        <v>0</v>
      </c>
    </row>
    <row r="66" spans="1:9" x14ac:dyDescent="0.2">
      <c r="A66">
        <f t="shared" si="2"/>
        <v>7</v>
      </c>
      <c r="B66">
        <f t="shared" ref="B66:I66" si="10">(PI()*(B9/2)^2)/10000</f>
        <v>0</v>
      </c>
      <c r="C66">
        <f t="shared" si="10"/>
        <v>0.93313155793250824</v>
      </c>
      <c r="D66">
        <f t="shared" si="10"/>
        <v>0</v>
      </c>
      <c r="E66">
        <f t="shared" si="10"/>
        <v>0</v>
      </c>
      <c r="F66">
        <f t="shared" si="10"/>
        <v>0</v>
      </c>
      <c r="G66">
        <f t="shared" si="10"/>
        <v>0</v>
      </c>
      <c r="H66">
        <f t="shared" si="10"/>
        <v>0</v>
      </c>
      <c r="I66">
        <f t="shared" si="10"/>
        <v>0</v>
      </c>
    </row>
    <row r="67" spans="1:9" x14ac:dyDescent="0.2">
      <c r="A67">
        <f t="shared" si="2"/>
        <v>8</v>
      </c>
      <c r="B67">
        <f t="shared" ref="B67:I67" si="11">(PI()*(B10/2)^2)/10000</f>
        <v>0</v>
      </c>
      <c r="C67">
        <f t="shared" si="11"/>
        <v>0.55417694409323948</v>
      </c>
      <c r="D67">
        <f t="shared" si="11"/>
        <v>0</v>
      </c>
      <c r="E67">
        <f t="shared" si="11"/>
        <v>0</v>
      </c>
      <c r="F67">
        <f t="shared" si="11"/>
        <v>0</v>
      </c>
      <c r="G67">
        <f t="shared" si="11"/>
        <v>0</v>
      </c>
      <c r="H67">
        <f t="shared" si="11"/>
        <v>0</v>
      </c>
      <c r="I67">
        <f t="shared" si="11"/>
        <v>0</v>
      </c>
    </row>
    <row r="68" spans="1:9" x14ac:dyDescent="0.2">
      <c r="A68">
        <f t="shared" si="2"/>
        <v>9</v>
      </c>
      <c r="B68">
        <f t="shared" ref="B68:I68" si="12">(PI()*(B11/2)^2)/10000</f>
        <v>0</v>
      </c>
      <c r="C68">
        <f t="shared" si="12"/>
        <v>0</v>
      </c>
      <c r="D68">
        <f t="shared" si="12"/>
        <v>0</v>
      </c>
      <c r="E68">
        <f t="shared" si="12"/>
        <v>0</v>
      </c>
      <c r="F68">
        <f t="shared" si="12"/>
        <v>0</v>
      </c>
      <c r="G68">
        <f t="shared" si="12"/>
        <v>0</v>
      </c>
      <c r="H68">
        <f t="shared" si="12"/>
        <v>0</v>
      </c>
      <c r="I68">
        <f t="shared" si="12"/>
        <v>0</v>
      </c>
    </row>
    <row r="69" spans="1:9" x14ac:dyDescent="0.2">
      <c r="A69">
        <f t="shared" si="2"/>
        <v>10</v>
      </c>
      <c r="B69">
        <f t="shared" ref="B69:I69" si="13">(PI()*(B12/2)^2)/10000</f>
        <v>0</v>
      </c>
      <c r="C69">
        <f t="shared" si="13"/>
        <v>0</v>
      </c>
      <c r="D69">
        <f t="shared" si="13"/>
        <v>0</v>
      </c>
      <c r="E69">
        <f t="shared" si="13"/>
        <v>0</v>
      </c>
      <c r="F69">
        <f t="shared" si="13"/>
        <v>0</v>
      </c>
      <c r="G69">
        <f t="shared" si="13"/>
        <v>0</v>
      </c>
      <c r="H69">
        <f t="shared" si="13"/>
        <v>0</v>
      </c>
      <c r="I69">
        <f t="shared" si="13"/>
        <v>0</v>
      </c>
    </row>
    <row r="70" spans="1:9" x14ac:dyDescent="0.2">
      <c r="A70">
        <f t="shared" si="2"/>
        <v>11</v>
      </c>
      <c r="B70">
        <f t="shared" ref="B70:I70" si="14">(PI()*(B13/2)^2)/10000</f>
        <v>0</v>
      </c>
      <c r="C70">
        <f t="shared" si="14"/>
        <v>0</v>
      </c>
      <c r="D70">
        <f t="shared" si="14"/>
        <v>0</v>
      </c>
      <c r="E70">
        <f t="shared" si="14"/>
        <v>0</v>
      </c>
      <c r="F70">
        <f t="shared" si="14"/>
        <v>0</v>
      </c>
      <c r="G70">
        <f t="shared" si="14"/>
        <v>0</v>
      </c>
      <c r="H70">
        <f t="shared" si="14"/>
        <v>0</v>
      </c>
      <c r="I70">
        <f t="shared" si="14"/>
        <v>0</v>
      </c>
    </row>
    <row r="71" spans="1:9" x14ac:dyDescent="0.2">
      <c r="A71">
        <f t="shared" si="2"/>
        <v>12</v>
      </c>
      <c r="B71">
        <f t="shared" ref="B71:I71" si="15">(PI()*(B14/2)^2)/10000</f>
        <v>0</v>
      </c>
      <c r="C71">
        <f t="shared" si="15"/>
        <v>0</v>
      </c>
      <c r="D71">
        <f t="shared" si="15"/>
        <v>0</v>
      </c>
      <c r="E71">
        <f t="shared" si="15"/>
        <v>0</v>
      </c>
      <c r="F71">
        <f t="shared" si="15"/>
        <v>0</v>
      </c>
      <c r="G71">
        <f t="shared" si="15"/>
        <v>0</v>
      </c>
      <c r="H71">
        <f t="shared" si="15"/>
        <v>0</v>
      </c>
      <c r="I71">
        <f t="shared" si="15"/>
        <v>0</v>
      </c>
    </row>
    <row r="72" spans="1:9" x14ac:dyDescent="0.2">
      <c r="A72">
        <f t="shared" si="2"/>
        <v>13</v>
      </c>
      <c r="B72">
        <f t="shared" ref="B72:I72" si="16">(PI()*(B15/2)^2)/10000</f>
        <v>0</v>
      </c>
      <c r="C72">
        <f t="shared" si="16"/>
        <v>0</v>
      </c>
      <c r="D72">
        <f t="shared" si="16"/>
        <v>0</v>
      </c>
      <c r="E72">
        <f t="shared" si="16"/>
        <v>0</v>
      </c>
      <c r="F72">
        <f t="shared" si="16"/>
        <v>0</v>
      </c>
      <c r="G72">
        <f t="shared" si="16"/>
        <v>0</v>
      </c>
      <c r="H72">
        <f t="shared" si="16"/>
        <v>0</v>
      </c>
      <c r="I72">
        <f t="shared" si="16"/>
        <v>0</v>
      </c>
    </row>
    <row r="73" spans="1:9" x14ac:dyDescent="0.2">
      <c r="A73">
        <f t="shared" si="2"/>
        <v>14</v>
      </c>
      <c r="B73">
        <f t="shared" ref="B73:I73" si="17">(PI()*(B16/2)^2)/10000</f>
        <v>0</v>
      </c>
      <c r="C73">
        <f t="shared" si="17"/>
        <v>0</v>
      </c>
      <c r="D73">
        <f t="shared" si="17"/>
        <v>0</v>
      </c>
      <c r="E73">
        <f t="shared" si="17"/>
        <v>0</v>
      </c>
      <c r="F73">
        <f t="shared" si="17"/>
        <v>0</v>
      </c>
      <c r="G73">
        <f t="shared" si="17"/>
        <v>0</v>
      </c>
      <c r="H73">
        <f t="shared" si="17"/>
        <v>0</v>
      </c>
      <c r="I73">
        <f t="shared" si="17"/>
        <v>0</v>
      </c>
    </row>
    <row r="74" spans="1:9" x14ac:dyDescent="0.2">
      <c r="A74">
        <f t="shared" si="2"/>
        <v>15</v>
      </c>
      <c r="B74">
        <f t="shared" ref="B74:I74" si="18">(PI()*(B17/2)^2)/10000</f>
        <v>0</v>
      </c>
      <c r="C74">
        <f t="shared" si="18"/>
        <v>0</v>
      </c>
      <c r="D74">
        <f t="shared" si="18"/>
        <v>0</v>
      </c>
      <c r="E74">
        <f t="shared" si="18"/>
        <v>0</v>
      </c>
      <c r="F74">
        <f t="shared" si="18"/>
        <v>0</v>
      </c>
      <c r="G74">
        <f t="shared" si="18"/>
        <v>0</v>
      </c>
      <c r="H74">
        <f t="shared" si="18"/>
        <v>0</v>
      </c>
      <c r="I74">
        <f t="shared" si="18"/>
        <v>0</v>
      </c>
    </row>
    <row r="75" spans="1:9" x14ac:dyDescent="0.2">
      <c r="A75">
        <f t="shared" si="2"/>
        <v>16</v>
      </c>
      <c r="B75">
        <f t="shared" ref="B75:I75" si="19">(PI()*(B18/2)^2)/10000</f>
        <v>0</v>
      </c>
      <c r="C75">
        <f t="shared" si="19"/>
        <v>0</v>
      </c>
      <c r="D75">
        <f t="shared" si="19"/>
        <v>0</v>
      </c>
      <c r="E75">
        <f t="shared" si="19"/>
        <v>0</v>
      </c>
      <c r="F75">
        <f t="shared" si="19"/>
        <v>0</v>
      </c>
      <c r="G75">
        <f t="shared" si="19"/>
        <v>0</v>
      </c>
      <c r="H75">
        <f t="shared" si="19"/>
        <v>0</v>
      </c>
      <c r="I75">
        <f t="shared" si="19"/>
        <v>0</v>
      </c>
    </row>
    <row r="76" spans="1:9" x14ac:dyDescent="0.2">
      <c r="A76">
        <v>17</v>
      </c>
      <c r="B76">
        <f t="shared" ref="B76:I76" si="20">(PI()*(B19/2)^2)/10000</f>
        <v>0</v>
      </c>
      <c r="C76">
        <f t="shared" si="20"/>
        <v>0</v>
      </c>
      <c r="D76">
        <f t="shared" si="20"/>
        <v>0</v>
      </c>
      <c r="E76">
        <f t="shared" si="20"/>
        <v>0</v>
      </c>
      <c r="F76">
        <f t="shared" si="20"/>
        <v>0</v>
      </c>
      <c r="G76">
        <f t="shared" si="20"/>
        <v>0</v>
      </c>
      <c r="H76">
        <f t="shared" si="20"/>
        <v>0</v>
      </c>
      <c r="I76">
        <f t="shared" si="20"/>
        <v>0</v>
      </c>
    </row>
    <row r="77" spans="1:9" x14ac:dyDescent="0.2">
      <c r="A77">
        <v>18</v>
      </c>
      <c r="B77">
        <f t="shared" ref="B77:I77" si="21">(PI()*(B20/2)^2)/10000</f>
        <v>0</v>
      </c>
      <c r="C77">
        <f t="shared" si="21"/>
        <v>0</v>
      </c>
      <c r="D77">
        <f t="shared" si="21"/>
        <v>0</v>
      </c>
      <c r="E77">
        <f t="shared" si="21"/>
        <v>0</v>
      </c>
      <c r="F77">
        <f t="shared" si="21"/>
        <v>0</v>
      </c>
      <c r="G77">
        <f t="shared" si="21"/>
        <v>0</v>
      </c>
      <c r="H77">
        <f t="shared" si="21"/>
        <v>0</v>
      </c>
      <c r="I77">
        <f t="shared" si="21"/>
        <v>0</v>
      </c>
    </row>
    <row r="78" spans="1:9" x14ac:dyDescent="0.2">
      <c r="A78">
        <v>19</v>
      </c>
      <c r="B78">
        <f t="shared" ref="B78:I78" si="22">(PI()*(B21/2)^2)/10000</f>
        <v>0</v>
      </c>
      <c r="C78">
        <f t="shared" si="22"/>
        <v>0</v>
      </c>
      <c r="D78">
        <f t="shared" si="22"/>
        <v>0</v>
      </c>
      <c r="E78">
        <f t="shared" si="22"/>
        <v>0</v>
      </c>
      <c r="F78">
        <f t="shared" si="22"/>
        <v>0</v>
      </c>
      <c r="G78">
        <f t="shared" si="22"/>
        <v>0</v>
      </c>
      <c r="H78">
        <f t="shared" si="22"/>
        <v>0</v>
      </c>
      <c r="I78">
        <f t="shared" si="22"/>
        <v>0</v>
      </c>
    </row>
    <row r="79" spans="1:9" x14ac:dyDescent="0.2">
      <c r="A79">
        <v>20</v>
      </c>
      <c r="B79">
        <f t="shared" ref="B79:I79" si="23">(PI()*(B22/2)^2)/10000</f>
        <v>0</v>
      </c>
      <c r="C79">
        <f t="shared" si="23"/>
        <v>0</v>
      </c>
      <c r="D79">
        <f t="shared" si="23"/>
        <v>0</v>
      </c>
      <c r="E79">
        <f t="shared" si="23"/>
        <v>0</v>
      </c>
      <c r="F79">
        <f t="shared" si="23"/>
        <v>0</v>
      </c>
      <c r="G79">
        <f t="shared" si="23"/>
        <v>0</v>
      </c>
      <c r="H79">
        <f t="shared" si="23"/>
        <v>0</v>
      </c>
      <c r="I79">
        <f t="shared" si="23"/>
        <v>0</v>
      </c>
    </row>
    <row r="80" spans="1:9" x14ac:dyDescent="0.2">
      <c r="A80">
        <v>21</v>
      </c>
      <c r="B80">
        <f t="shared" ref="B80:I80" si="24">(PI()*(B23/2)^2)/10000</f>
        <v>0</v>
      </c>
      <c r="C80">
        <f t="shared" si="24"/>
        <v>0</v>
      </c>
      <c r="D80">
        <f t="shared" si="24"/>
        <v>0</v>
      </c>
      <c r="E80">
        <f t="shared" si="24"/>
        <v>0</v>
      </c>
      <c r="F80">
        <f t="shared" si="24"/>
        <v>0</v>
      </c>
      <c r="G80">
        <f t="shared" si="24"/>
        <v>0</v>
      </c>
      <c r="H80">
        <f t="shared" si="24"/>
        <v>0</v>
      </c>
      <c r="I80">
        <f t="shared" si="24"/>
        <v>0</v>
      </c>
    </row>
    <row r="81" spans="1:9" x14ac:dyDescent="0.2">
      <c r="A81">
        <v>22</v>
      </c>
      <c r="B81">
        <f t="shared" ref="B81:I81" si="25">(PI()*(B24/2)^2)/10000</f>
        <v>0</v>
      </c>
      <c r="C81">
        <f t="shared" si="25"/>
        <v>0</v>
      </c>
      <c r="D81">
        <f t="shared" si="25"/>
        <v>0</v>
      </c>
      <c r="E81">
        <f t="shared" si="25"/>
        <v>0</v>
      </c>
      <c r="F81">
        <f t="shared" si="25"/>
        <v>0</v>
      </c>
      <c r="G81">
        <f t="shared" si="25"/>
        <v>0</v>
      </c>
      <c r="H81">
        <f t="shared" si="25"/>
        <v>0</v>
      </c>
      <c r="I81">
        <f t="shared" si="25"/>
        <v>0</v>
      </c>
    </row>
    <row r="82" spans="1:9" x14ac:dyDescent="0.2">
      <c r="A82">
        <v>23</v>
      </c>
      <c r="B82">
        <f t="shared" ref="B82:I82" si="26">(PI()*(B25/2)^2)/10000</f>
        <v>0</v>
      </c>
      <c r="C82">
        <f t="shared" si="26"/>
        <v>0</v>
      </c>
      <c r="D82">
        <f t="shared" si="26"/>
        <v>0</v>
      </c>
      <c r="E82">
        <f t="shared" si="26"/>
        <v>0</v>
      </c>
      <c r="F82">
        <f t="shared" si="26"/>
        <v>0</v>
      </c>
      <c r="G82">
        <f t="shared" si="26"/>
        <v>0</v>
      </c>
      <c r="H82">
        <f t="shared" si="26"/>
        <v>0</v>
      </c>
      <c r="I82">
        <f t="shared" si="26"/>
        <v>0</v>
      </c>
    </row>
    <row r="83" spans="1:9" x14ac:dyDescent="0.2">
      <c r="A83">
        <v>24</v>
      </c>
      <c r="B83">
        <f t="shared" ref="B83:I83" si="27">(PI()*(B26/2)^2)/10000</f>
        <v>0</v>
      </c>
      <c r="C83">
        <f t="shared" si="27"/>
        <v>0</v>
      </c>
      <c r="D83">
        <f t="shared" si="27"/>
        <v>0</v>
      </c>
      <c r="E83">
        <f t="shared" si="27"/>
        <v>0</v>
      </c>
      <c r="F83">
        <f t="shared" si="27"/>
        <v>0</v>
      </c>
      <c r="G83">
        <f t="shared" si="27"/>
        <v>0</v>
      </c>
      <c r="H83">
        <f t="shared" si="27"/>
        <v>0</v>
      </c>
      <c r="I83">
        <f t="shared" si="27"/>
        <v>0</v>
      </c>
    </row>
    <row r="84" spans="1:9" x14ac:dyDescent="0.2">
      <c r="A84">
        <v>25</v>
      </c>
      <c r="B84">
        <f t="shared" ref="B84:I84" si="28">(PI()*(B27/2)^2)/10000</f>
        <v>0</v>
      </c>
      <c r="C84">
        <f t="shared" si="28"/>
        <v>0</v>
      </c>
      <c r="D84">
        <f t="shared" si="28"/>
        <v>0</v>
      </c>
      <c r="E84">
        <f t="shared" si="28"/>
        <v>0</v>
      </c>
      <c r="F84">
        <f t="shared" si="28"/>
        <v>0</v>
      </c>
      <c r="G84">
        <f t="shared" si="28"/>
        <v>0</v>
      </c>
      <c r="H84">
        <f t="shared" si="28"/>
        <v>0</v>
      </c>
      <c r="I84">
        <f t="shared" si="28"/>
        <v>0</v>
      </c>
    </row>
    <row r="85" spans="1:9" x14ac:dyDescent="0.2">
      <c r="A85">
        <v>26</v>
      </c>
      <c r="B85">
        <f t="shared" ref="B85:I85" si="29">(PI()*(B28/2)^2)/10000</f>
        <v>0</v>
      </c>
      <c r="C85">
        <f t="shared" si="29"/>
        <v>0</v>
      </c>
      <c r="D85">
        <f t="shared" si="29"/>
        <v>0</v>
      </c>
      <c r="E85">
        <f t="shared" si="29"/>
        <v>0</v>
      </c>
      <c r="F85">
        <f t="shared" si="29"/>
        <v>0</v>
      </c>
      <c r="G85">
        <f t="shared" si="29"/>
        <v>0</v>
      </c>
      <c r="H85">
        <f t="shared" si="29"/>
        <v>0</v>
      </c>
      <c r="I85">
        <f t="shared" si="29"/>
        <v>0</v>
      </c>
    </row>
    <row r="86" spans="1:9" x14ac:dyDescent="0.2">
      <c r="A86">
        <v>27</v>
      </c>
      <c r="B86">
        <f t="shared" ref="B86:I86" si="30">(PI()*(B29/2)^2)/10000</f>
        <v>0</v>
      </c>
      <c r="C86">
        <f t="shared" si="30"/>
        <v>0</v>
      </c>
      <c r="D86">
        <f t="shared" si="30"/>
        <v>0</v>
      </c>
      <c r="E86">
        <f t="shared" si="30"/>
        <v>0</v>
      </c>
      <c r="F86">
        <f t="shared" si="30"/>
        <v>0</v>
      </c>
      <c r="G86">
        <f t="shared" si="30"/>
        <v>0</v>
      </c>
      <c r="H86">
        <f t="shared" si="30"/>
        <v>0</v>
      </c>
      <c r="I86">
        <f t="shared" si="30"/>
        <v>0</v>
      </c>
    </row>
    <row r="87" spans="1:9" x14ac:dyDescent="0.2">
      <c r="A87">
        <v>28</v>
      </c>
      <c r="B87">
        <f t="shared" ref="B87:I87" si="31">(PI()*(B30/2)^2)/10000</f>
        <v>0</v>
      </c>
      <c r="C87">
        <f t="shared" si="31"/>
        <v>0</v>
      </c>
      <c r="D87">
        <f t="shared" si="31"/>
        <v>0</v>
      </c>
      <c r="E87">
        <f t="shared" si="31"/>
        <v>0</v>
      </c>
      <c r="F87">
        <f t="shared" si="31"/>
        <v>0</v>
      </c>
      <c r="G87">
        <f t="shared" si="31"/>
        <v>0</v>
      </c>
      <c r="H87">
        <f t="shared" si="31"/>
        <v>0</v>
      </c>
      <c r="I87">
        <f t="shared" si="31"/>
        <v>0</v>
      </c>
    </row>
    <row r="88" spans="1:9" x14ac:dyDescent="0.2">
      <c r="A88">
        <v>29</v>
      </c>
      <c r="B88">
        <f t="shared" ref="B88:I88" si="32">(PI()*(B31/2)^2)/10000</f>
        <v>0</v>
      </c>
      <c r="C88">
        <f t="shared" si="32"/>
        <v>0</v>
      </c>
      <c r="D88">
        <f t="shared" si="32"/>
        <v>0</v>
      </c>
      <c r="E88">
        <f t="shared" si="32"/>
        <v>0</v>
      </c>
      <c r="F88">
        <f t="shared" si="32"/>
        <v>0</v>
      </c>
      <c r="G88">
        <f t="shared" si="32"/>
        <v>0</v>
      </c>
      <c r="H88">
        <f t="shared" si="32"/>
        <v>0</v>
      </c>
      <c r="I88">
        <f t="shared" si="32"/>
        <v>0</v>
      </c>
    </row>
    <row r="89" spans="1:9" x14ac:dyDescent="0.2">
      <c r="A89">
        <v>30</v>
      </c>
      <c r="B89">
        <f t="shared" ref="B89:I89" si="33">(PI()*(B32/2)^2)/10000</f>
        <v>0</v>
      </c>
      <c r="C89">
        <f t="shared" si="33"/>
        <v>0</v>
      </c>
      <c r="D89">
        <f t="shared" si="33"/>
        <v>0</v>
      </c>
      <c r="E89">
        <f t="shared" si="33"/>
        <v>0</v>
      </c>
      <c r="F89">
        <f t="shared" si="33"/>
        <v>0</v>
      </c>
      <c r="G89">
        <f t="shared" si="33"/>
        <v>0</v>
      </c>
      <c r="H89">
        <f t="shared" si="33"/>
        <v>0</v>
      </c>
      <c r="I89">
        <f t="shared" si="33"/>
        <v>0</v>
      </c>
    </row>
    <row r="90" spans="1:9" x14ac:dyDescent="0.2">
      <c r="A90">
        <v>31</v>
      </c>
      <c r="B90">
        <f t="shared" ref="B90:I90" si="34">(PI()*(B33/2)^2)/10000</f>
        <v>0</v>
      </c>
      <c r="C90">
        <f t="shared" si="34"/>
        <v>0</v>
      </c>
      <c r="D90">
        <f t="shared" si="34"/>
        <v>0</v>
      </c>
      <c r="E90">
        <f t="shared" si="34"/>
        <v>0</v>
      </c>
      <c r="F90">
        <f t="shared" si="34"/>
        <v>0</v>
      </c>
      <c r="G90">
        <f t="shared" si="34"/>
        <v>0</v>
      </c>
      <c r="H90">
        <f t="shared" si="34"/>
        <v>0</v>
      </c>
      <c r="I90">
        <f t="shared" si="34"/>
        <v>0</v>
      </c>
    </row>
    <row r="91" spans="1:9" x14ac:dyDescent="0.2">
      <c r="A91">
        <v>32</v>
      </c>
      <c r="B91">
        <f t="shared" ref="B91:I91" si="35">(PI()*(B34/2)^2)/10000</f>
        <v>0</v>
      </c>
      <c r="C91">
        <f t="shared" si="35"/>
        <v>0</v>
      </c>
      <c r="D91">
        <f t="shared" si="35"/>
        <v>0</v>
      </c>
      <c r="E91">
        <f t="shared" si="35"/>
        <v>0</v>
      </c>
      <c r="F91">
        <f t="shared" si="35"/>
        <v>0</v>
      </c>
      <c r="G91">
        <f t="shared" si="35"/>
        <v>0</v>
      </c>
      <c r="H91">
        <f t="shared" si="35"/>
        <v>0</v>
      </c>
      <c r="I91">
        <f t="shared" si="35"/>
        <v>0</v>
      </c>
    </row>
    <row r="92" spans="1:9" x14ac:dyDescent="0.2">
      <c r="A92">
        <v>33</v>
      </c>
      <c r="B92">
        <f t="shared" ref="B92:I92" si="36">(PI()*(B35/2)^2)/10000</f>
        <v>0</v>
      </c>
      <c r="C92">
        <f t="shared" si="36"/>
        <v>0</v>
      </c>
      <c r="D92">
        <f t="shared" si="36"/>
        <v>0</v>
      </c>
      <c r="E92">
        <f t="shared" si="36"/>
        <v>0</v>
      </c>
      <c r="F92">
        <f t="shared" si="36"/>
        <v>0</v>
      </c>
      <c r="G92">
        <f t="shared" si="36"/>
        <v>0</v>
      </c>
      <c r="H92">
        <f t="shared" si="36"/>
        <v>0</v>
      </c>
      <c r="I92">
        <f t="shared" si="36"/>
        <v>0</v>
      </c>
    </row>
    <row r="93" spans="1:9" x14ac:dyDescent="0.2">
      <c r="A93">
        <v>34</v>
      </c>
      <c r="B93">
        <f t="shared" ref="B93:I93" si="37">(PI()*(B36/2)^2)/10000</f>
        <v>0</v>
      </c>
      <c r="C93">
        <f t="shared" si="37"/>
        <v>0</v>
      </c>
      <c r="D93">
        <f t="shared" si="37"/>
        <v>0</v>
      </c>
      <c r="E93">
        <f t="shared" si="37"/>
        <v>0</v>
      </c>
      <c r="F93">
        <f t="shared" si="37"/>
        <v>0</v>
      </c>
      <c r="G93">
        <f t="shared" si="37"/>
        <v>0</v>
      </c>
      <c r="H93">
        <f t="shared" si="37"/>
        <v>0</v>
      </c>
      <c r="I93">
        <f t="shared" si="37"/>
        <v>0</v>
      </c>
    </row>
    <row r="94" spans="1:9" x14ac:dyDescent="0.2">
      <c r="A94">
        <v>35</v>
      </c>
      <c r="B94">
        <f t="shared" ref="B94:I94" si="38">(PI()*(B37/2)^2)/10000</f>
        <v>0</v>
      </c>
      <c r="C94">
        <f t="shared" si="38"/>
        <v>0</v>
      </c>
      <c r="D94">
        <f t="shared" si="38"/>
        <v>0</v>
      </c>
      <c r="E94">
        <f t="shared" si="38"/>
        <v>0</v>
      </c>
      <c r="F94">
        <f t="shared" si="38"/>
        <v>0</v>
      </c>
      <c r="G94">
        <f t="shared" si="38"/>
        <v>0</v>
      </c>
      <c r="H94">
        <f t="shared" si="38"/>
        <v>0</v>
      </c>
      <c r="I94">
        <f t="shared" si="38"/>
        <v>0</v>
      </c>
    </row>
    <row r="95" spans="1:9" x14ac:dyDescent="0.2">
      <c r="A95">
        <v>36</v>
      </c>
      <c r="B95">
        <f t="shared" ref="B95:I95" si="39">(PI()*(B38/2)^2)/10000</f>
        <v>0</v>
      </c>
      <c r="C95">
        <f t="shared" si="39"/>
        <v>0</v>
      </c>
      <c r="D95">
        <f t="shared" si="39"/>
        <v>0</v>
      </c>
      <c r="E95">
        <f t="shared" si="39"/>
        <v>0</v>
      </c>
      <c r="F95">
        <f t="shared" si="39"/>
        <v>0</v>
      </c>
      <c r="G95">
        <f t="shared" si="39"/>
        <v>0</v>
      </c>
      <c r="H95">
        <f t="shared" si="39"/>
        <v>0</v>
      </c>
      <c r="I95">
        <f t="shared" si="39"/>
        <v>0</v>
      </c>
    </row>
    <row r="96" spans="1:9" x14ac:dyDescent="0.2">
      <c r="A96">
        <v>37</v>
      </c>
      <c r="B96">
        <f t="shared" ref="B96:I96" si="40">(PI()*(B39/2)^2)/10000</f>
        <v>0</v>
      </c>
      <c r="C96">
        <f t="shared" si="40"/>
        <v>0</v>
      </c>
      <c r="D96">
        <f t="shared" si="40"/>
        <v>0</v>
      </c>
      <c r="E96">
        <f t="shared" si="40"/>
        <v>0</v>
      </c>
      <c r="F96">
        <f t="shared" si="40"/>
        <v>0</v>
      </c>
      <c r="G96">
        <f t="shared" si="40"/>
        <v>0</v>
      </c>
      <c r="H96">
        <f t="shared" si="40"/>
        <v>0</v>
      </c>
      <c r="I96">
        <f t="shared" si="40"/>
        <v>0</v>
      </c>
    </row>
    <row r="97" spans="1:14" x14ac:dyDescent="0.2">
      <c r="A97">
        <v>38</v>
      </c>
      <c r="B97">
        <f t="shared" ref="B97:I97" si="41">(PI()*(B40/2)^2)/10000</f>
        <v>0</v>
      </c>
      <c r="C97">
        <f t="shared" si="41"/>
        <v>0</v>
      </c>
      <c r="D97">
        <f t="shared" si="41"/>
        <v>0</v>
      </c>
      <c r="E97">
        <f t="shared" si="41"/>
        <v>0</v>
      </c>
      <c r="F97">
        <f t="shared" si="41"/>
        <v>0</v>
      </c>
      <c r="G97">
        <f t="shared" si="41"/>
        <v>0</v>
      </c>
      <c r="H97">
        <f t="shared" si="41"/>
        <v>0</v>
      </c>
      <c r="I97">
        <f t="shared" si="41"/>
        <v>0</v>
      </c>
    </row>
    <row r="98" spans="1:14" x14ac:dyDescent="0.2">
      <c r="A98">
        <v>39</v>
      </c>
      <c r="B98">
        <f t="shared" ref="B98:I98" si="42">(PI()*(B41/2)^2)/10000</f>
        <v>0</v>
      </c>
      <c r="C98">
        <f t="shared" si="42"/>
        <v>0</v>
      </c>
      <c r="D98">
        <f t="shared" si="42"/>
        <v>0</v>
      </c>
      <c r="E98">
        <f t="shared" si="42"/>
        <v>0</v>
      </c>
      <c r="F98">
        <f t="shared" si="42"/>
        <v>0</v>
      </c>
      <c r="G98">
        <f t="shared" si="42"/>
        <v>0</v>
      </c>
      <c r="H98">
        <f t="shared" si="42"/>
        <v>0</v>
      </c>
      <c r="I98">
        <f t="shared" si="42"/>
        <v>0</v>
      </c>
    </row>
    <row r="99" spans="1:14" x14ac:dyDescent="0.2">
      <c r="A99">
        <v>40</v>
      </c>
      <c r="B99">
        <f t="shared" ref="B99:I99" si="43">(PI()*(B42/2)^2)/10000</f>
        <v>0</v>
      </c>
      <c r="C99">
        <f t="shared" si="43"/>
        <v>0</v>
      </c>
      <c r="D99">
        <f t="shared" si="43"/>
        <v>0</v>
      </c>
      <c r="E99">
        <f t="shared" si="43"/>
        <v>0</v>
      </c>
      <c r="F99">
        <f t="shared" si="43"/>
        <v>0</v>
      </c>
      <c r="G99">
        <f t="shared" si="43"/>
        <v>0</v>
      </c>
      <c r="H99">
        <f t="shared" si="43"/>
        <v>0</v>
      </c>
      <c r="I99">
        <f t="shared" si="43"/>
        <v>0</v>
      </c>
    </row>
    <row r="100" spans="1:14" x14ac:dyDescent="0.2">
      <c r="A100">
        <v>41</v>
      </c>
      <c r="B100">
        <f t="shared" ref="B100:I100" si="44">(PI()*(B43/2)^2)/10000</f>
        <v>0</v>
      </c>
      <c r="C100">
        <f t="shared" si="44"/>
        <v>0</v>
      </c>
      <c r="D100">
        <f t="shared" si="44"/>
        <v>0</v>
      </c>
      <c r="E100">
        <f t="shared" si="44"/>
        <v>0</v>
      </c>
      <c r="F100">
        <f t="shared" si="44"/>
        <v>0</v>
      </c>
      <c r="G100">
        <f t="shared" si="44"/>
        <v>0</v>
      </c>
      <c r="H100">
        <f t="shared" si="44"/>
        <v>0</v>
      </c>
      <c r="I100">
        <f t="shared" si="44"/>
        <v>0</v>
      </c>
    </row>
    <row r="101" spans="1:14" x14ac:dyDescent="0.2">
      <c r="A101">
        <v>42</v>
      </c>
      <c r="B101">
        <f t="shared" ref="B101:I101" si="45">(PI()*(B44/2)^2)/10000</f>
        <v>0</v>
      </c>
      <c r="C101">
        <f t="shared" si="45"/>
        <v>0</v>
      </c>
      <c r="D101">
        <f t="shared" si="45"/>
        <v>0</v>
      </c>
      <c r="E101">
        <f t="shared" si="45"/>
        <v>0</v>
      </c>
      <c r="F101">
        <f t="shared" si="45"/>
        <v>0</v>
      </c>
      <c r="G101">
        <f t="shared" si="45"/>
        <v>0</v>
      </c>
      <c r="H101">
        <f t="shared" si="45"/>
        <v>0</v>
      </c>
      <c r="I101">
        <f t="shared" si="45"/>
        <v>0</v>
      </c>
    </row>
    <row r="102" spans="1:14" x14ac:dyDescent="0.2">
      <c r="A102">
        <v>43</v>
      </c>
      <c r="B102">
        <f t="shared" ref="B102:I102" si="46">(PI()*(B45/2)^2)/10000</f>
        <v>0</v>
      </c>
      <c r="C102">
        <f t="shared" si="46"/>
        <v>0</v>
      </c>
      <c r="D102">
        <f t="shared" si="46"/>
        <v>0</v>
      </c>
      <c r="E102">
        <f t="shared" si="46"/>
        <v>0</v>
      </c>
      <c r="F102">
        <f t="shared" si="46"/>
        <v>0</v>
      </c>
      <c r="G102">
        <f t="shared" si="46"/>
        <v>0</v>
      </c>
      <c r="H102">
        <f t="shared" si="46"/>
        <v>0</v>
      </c>
      <c r="I102">
        <f t="shared" si="46"/>
        <v>0</v>
      </c>
    </row>
    <row r="103" spans="1:14" x14ac:dyDescent="0.2">
      <c r="A103">
        <v>44</v>
      </c>
      <c r="B103">
        <f t="shared" ref="B103:I103" si="47">(PI()*(B46/2)^2)/10000</f>
        <v>0</v>
      </c>
      <c r="C103">
        <f t="shared" si="47"/>
        <v>0</v>
      </c>
      <c r="D103">
        <f t="shared" si="47"/>
        <v>0</v>
      </c>
      <c r="E103">
        <f t="shared" si="47"/>
        <v>0</v>
      </c>
      <c r="F103">
        <f t="shared" si="47"/>
        <v>0</v>
      </c>
      <c r="G103">
        <f t="shared" si="47"/>
        <v>0</v>
      </c>
      <c r="H103">
        <f t="shared" si="47"/>
        <v>0</v>
      </c>
      <c r="I103">
        <f t="shared" si="47"/>
        <v>0</v>
      </c>
    </row>
    <row r="104" spans="1:14" x14ac:dyDescent="0.2">
      <c r="A104">
        <v>45</v>
      </c>
      <c r="B104">
        <f t="shared" ref="B104:I104" si="48">(PI()*(B47/2)^2)/10000</f>
        <v>0</v>
      </c>
      <c r="C104">
        <f t="shared" si="48"/>
        <v>0</v>
      </c>
      <c r="D104">
        <f t="shared" si="48"/>
        <v>0</v>
      </c>
      <c r="E104">
        <f t="shared" si="48"/>
        <v>0</v>
      </c>
      <c r="F104">
        <f t="shared" si="48"/>
        <v>0</v>
      </c>
      <c r="G104">
        <f t="shared" si="48"/>
        <v>0</v>
      </c>
      <c r="H104">
        <f t="shared" si="48"/>
        <v>0</v>
      </c>
      <c r="I104">
        <f t="shared" si="48"/>
        <v>0</v>
      </c>
    </row>
    <row r="105" spans="1:14" x14ac:dyDescent="0.2">
      <c r="A105">
        <v>46</v>
      </c>
      <c r="B105">
        <f t="shared" ref="B105:I105" si="49">(PI()*(B48/2)^2)/10000</f>
        <v>0</v>
      </c>
      <c r="C105">
        <f t="shared" si="49"/>
        <v>0</v>
      </c>
      <c r="D105">
        <f t="shared" si="49"/>
        <v>0</v>
      </c>
      <c r="E105">
        <f t="shared" si="49"/>
        <v>0</v>
      </c>
      <c r="F105">
        <f t="shared" si="49"/>
        <v>0</v>
      </c>
      <c r="G105">
        <f t="shared" si="49"/>
        <v>0</v>
      </c>
      <c r="H105">
        <f t="shared" si="49"/>
        <v>0</v>
      </c>
      <c r="I105">
        <f t="shared" si="49"/>
        <v>0</v>
      </c>
    </row>
    <row r="106" spans="1:14" x14ac:dyDescent="0.2">
      <c r="A106">
        <v>47</v>
      </c>
      <c r="B106">
        <f t="shared" ref="B106:I106" si="50">(PI()*(B49/2)^2)/10000</f>
        <v>0</v>
      </c>
      <c r="C106">
        <f t="shared" si="50"/>
        <v>0</v>
      </c>
      <c r="D106">
        <f t="shared" si="50"/>
        <v>0</v>
      </c>
      <c r="E106">
        <f t="shared" si="50"/>
        <v>0</v>
      </c>
      <c r="F106">
        <f t="shared" si="50"/>
        <v>0</v>
      </c>
      <c r="G106">
        <f t="shared" si="50"/>
        <v>0</v>
      </c>
      <c r="H106">
        <f t="shared" si="50"/>
        <v>0</v>
      </c>
      <c r="I106">
        <f t="shared" si="50"/>
        <v>0</v>
      </c>
    </row>
    <row r="107" spans="1:14" x14ac:dyDescent="0.2">
      <c r="A107">
        <v>48</v>
      </c>
      <c r="B107">
        <f t="shared" ref="B107:I107" si="51">(PI()*(B50/2)^2)/10000</f>
        <v>0</v>
      </c>
      <c r="C107">
        <f t="shared" si="51"/>
        <v>0</v>
      </c>
      <c r="D107">
        <f t="shared" si="51"/>
        <v>0</v>
      </c>
      <c r="E107">
        <f t="shared" si="51"/>
        <v>0</v>
      </c>
      <c r="F107">
        <f t="shared" si="51"/>
        <v>0</v>
      </c>
      <c r="G107">
        <f t="shared" si="51"/>
        <v>0</v>
      </c>
      <c r="H107">
        <f t="shared" si="51"/>
        <v>0</v>
      </c>
      <c r="I107">
        <f t="shared" si="51"/>
        <v>0</v>
      </c>
    </row>
    <row r="108" spans="1:14" x14ac:dyDescent="0.2">
      <c r="A108">
        <v>49</v>
      </c>
      <c r="B108">
        <f t="shared" ref="B108:I109" si="52">(PI()*(B51/2)^2)/10000</f>
        <v>0</v>
      </c>
      <c r="C108">
        <f t="shared" si="52"/>
        <v>0</v>
      </c>
      <c r="D108">
        <f t="shared" si="52"/>
        <v>0</v>
      </c>
      <c r="E108">
        <f t="shared" si="52"/>
        <v>0</v>
      </c>
      <c r="F108">
        <f t="shared" si="52"/>
        <v>0</v>
      </c>
      <c r="G108">
        <f t="shared" si="52"/>
        <v>0</v>
      </c>
      <c r="H108">
        <f t="shared" si="52"/>
        <v>0</v>
      </c>
      <c r="I108">
        <f t="shared" si="52"/>
        <v>0</v>
      </c>
    </row>
    <row r="109" spans="1:14" x14ac:dyDescent="0.2">
      <c r="A109">
        <v>50</v>
      </c>
      <c r="B109">
        <f t="shared" si="52"/>
        <v>0</v>
      </c>
      <c r="C109">
        <f t="shared" ref="C109:I109" si="53">(PI()*(C52/2)^2)/10000</f>
        <v>0</v>
      </c>
      <c r="D109">
        <f t="shared" si="53"/>
        <v>0</v>
      </c>
      <c r="E109">
        <f t="shared" si="53"/>
        <v>0</v>
      </c>
      <c r="F109">
        <f t="shared" si="53"/>
        <v>0</v>
      </c>
      <c r="G109">
        <f t="shared" si="53"/>
        <v>0</v>
      </c>
      <c r="H109">
        <f t="shared" si="53"/>
        <v>0</v>
      </c>
      <c r="I109">
        <f t="shared" si="53"/>
        <v>0</v>
      </c>
    </row>
    <row r="110" spans="1:14" x14ac:dyDescent="0.2">
      <c r="N110" s="1" t="s">
        <v>80</v>
      </c>
    </row>
    <row r="111" spans="1:14" x14ac:dyDescent="0.2">
      <c r="A111" t="s">
        <v>81</v>
      </c>
      <c r="B111">
        <f>SUM(B60:B109)</f>
        <v>5.2192920236248739</v>
      </c>
      <c r="C111">
        <f t="shared" ref="C111:I111" si="54">SUM(C60:C109)</f>
        <v>5.472394435761335</v>
      </c>
      <c r="D111">
        <f t="shared" si="54"/>
        <v>0</v>
      </c>
      <c r="E111">
        <f t="shared" si="54"/>
        <v>0</v>
      </c>
      <c r="F111">
        <f t="shared" si="54"/>
        <v>0</v>
      </c>
      <c r="G111">
        <f t="shared" si="54"/>
        <v>0</v>
      </c>
      <c r="H111">
        <f t="shared" si="54"/>
        <v>0</v>
      </c>
      <c r="I111">
        <f t="shared" si="54"/>
        <v>0</v>
      </c>
      <c r="N111">
        <f>SUM(B111:K111)</f>
        <v>10.691686459386208</v>
      </c>
    </row>
    <row r="112" spans="1:14" x14ac:dyDescent="0.2">
      <c r="A112" t="s">
        <v>82</v>
      </c>
      <c r="B112">
        <f>B111/$J$1</f>
        <v>26.096460118124369</v>
      </c>
      <c r="C112">
        <f t="shared" ref="C112:I112" si="55">C111/$J$1</f>
        <v>27.361972178806674</v>
      </c>
      <c r="D112">
        <f t="shared" si="55"/>
        <v>0</v>
      </c>
      <c r="E112">
        <f t="shared" si="55"/>
        <v>0</v>
      </c>
      <c r="F112">
        <f t="shared" si="55"/>
        <v>0</v>
      </c>
      <c r="G112">
        <f t="shared" si="55"/>
        <v>0</v>
      </c>
      <c r="H112">
        <f t="shared" si="55"/>
        <v>0</v>
      </c>
      <c r="I112">
        <f t="shared" si="55"/>
        <v>0</v>
      </c>
      <c r="N112">
        <f>SUM(B112:K112)</f>
        <v>53.458432296931043</v>
      </c>
    </row>
    <row r="114" spans="1:3" x14ac:dyDescent="0.2">
      <c r="B114" s="1" t="s">
        <v>99</v>
      </c>
    </row>
    <row r="115" spans="1:3" x14ac:dyDescent="0.2">
      <c r="B115" s="1" t="s">
        <v>100</v>
      </c>
    </row>
    <row r="116" spans="1:3" x14ac:dyDescent="0.2">
      <c r="B116" s="33"/>
    </row>
    <row r="117" spans="1:3" x14ac:dyDescent="0.2">
      <c r="B117" s="33" t="s">
        <v>101</v>
      </c>
      <c r="C117" s="33" t="s">
        <v>61</v>
      </c>
    </row>
    <row r="118" spans="1:3" x14ac:dyDescent="0.2">
      <c r="A118" s="91" t="s">
        <v>102</v>
      </c>
      <c r="B118">
        <v>0.1</v>
      </c>
      <c r="C118">
        <f t="array" ref="C118:C124">FREQUENCY(B3:I52,B118:B124)</f>
        <v>390</v>
      </c>
    </row>
    <row r="119" spans="1:3" x14ac:dyDescent="0.2">
      <c r="A119" s="91" t="s">
        <v>103</v>
      </c>
      <c r="B119">
        <v>50</v>
      </c>
      <c r="C119">
        <v>0</v>
      </c>
    </row>
    <row r="120" spans="1:3" x14ac:dyDescent="0.2">
      <c r="A120" s="91" t="s">
        <v>104</v>
      </c>
      <c r="B120">
        <v>75</v>
      </c>
      <c r="C120">
        <v>2</v>
      </c>
    </row>
    <row r="121" spans="1:3" x14ac:dyDescent="0.2">
      <c r="A121" s="91" t="s">
        <v>105</v>
      </c>
      <c r="B121">
        <v>100</v>
      </c>
      <c r="C121">
        <v>2</v>
      </c>
    </row>
    <row r="122" spans="1:3" x14ac:dyDescent="0.2">
      <c r="A122" s="91" t="s">
        <v>106</v>
      </c>
      <c r="B122">
        <v>150</v>
      </c>
      <c r="C122">
        <v>5</v>
      </c>
    </row>
    <row r="123" spans="1:3" x14ac:dyDescent="0.2">
      <c r="A123" s="91" t="s">
        <v>107</v>
      </c>
      <c r="B123">
        <v>200</v>
      </c>
      <c r="C123">
        <v>0</v>
      </c>
    </row>
    <row r="124" spans="1:3" x14ac:dyDescent="0.2">
      <c r="A124" s="91" t="s">
        <v>108</v>
      </c>
      <c r="B124">
        <v>300</v>
      </c>
      <c r="C124">
        <v>1</v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3"/>
  <sheetViews>
    <sheetView workbookViewId="0">
      <selection activeCell="E5" sqref="E5"/>
    </sheetView>
  </sheetViews>
  <sheetFormatPr defaultRowHeight="12.75" x14ac:dyDescent="0.2"/>
  <sheetData>
    <row r="1" spans="1:11" x14ac:dyDescent="0.2">
      <c r="A1" s="2" t="s">
        <v>109</v>
      </c>
      <c r="B1" s="2"/>
      <c r="C1" s="2"/>
      <c r="D1" s="2"/>
      <c r="E1" s="2"/>
      <c r="F1" s="2"/>
      <c r="G1" s="2"/>
      <c r="H1" s="2"/>
    </row>
    <row r="2" spans="1:11" x14ac:dyDescent="0.2">
      <c r="A2" s="17" t="s">
        <v>26</v>
      </c>
      <c r="B2" s="15" t="s">
        <v>53</v>
      </c>
      <c r="C2" s="20" t="s">
        <v>54</v>
      </c>
      <c r="D2" s="20" t="s">
        <v>55</v>
      </c>
      <c r="E2" s="20" t="s">
        <v>110</v>
      </c>
      <c r="F2" s="20" t="s">
        <v>57</v>
      </c>
      <c r="G2" s="20" t="s">
        <v>58</v>
      </c>
      <c r="H2" s="16" t="s">
        <v>59</v>
      </c>
    </row>
    <row r="3" spans="1:11" x14ac:dyDescent="0.2">
      <c r="A3" s="18" t="s">
        <v>42</v>
      </c>
      <c r="B3">
        <f>'raw understory -saplings'!B18</f>
        <v>0</v>
      </c>
      <c r="C3">
        <f>'raw understory -saplings'!C18</f>
        <v>1</v>
      </c>
      <c r="D3">
        <f>'raw understory -saplings'!D18</f>
        <v>0</v>
      </c>
      <c r="E3">
        <f>'raw understory -saplings'!E18</f>
        <v>0</v>
      </c>
      <c r="F3">
        <f>'raw understory -saplings'!F18</f>
        <v>0</v>
      </c>
      <c r="G3">
        <f>'raw understory -saplings'!G18</f>
        <v>0</v>
      </c>
      <c r="H3">
        <f>'raw understory -saplings'!H18</f>
        <v>0</v>
      </c>
    </row>
    <row r="4" spans="1:11" x14ac:dyDescent="0.2">
      <c r="A4" s="18" t="s">
        <v>45</v>
      </c>
      <c r="B4">
        <f>'raw understory -saplings'!B19</f>
        <v>0</v>
      </c>
      <c r="C4">
        <f>'raw understory -saplings'!C19</f>
        <v>1</v>
      </c>
      <c r="D4">
        <f>'raw understory -saplings'!D19</f>
        <v>0</v>
      </c>
      <c r="E4">
        <f>'raw understory -saplings'!E19</f>
        <v>0</v>
      </c>
      <c r="F4">
        <f>'raw understory -saplings'!F19</f>
        <v>0</v>
      </c>
      <c r="G4">
        <f>'raw understory -saplings'!G19</f>
        <v>0</v>
      </c>
      <c r="H4">
        <f>'raw understory -saplings'!H19</f>
        <v>0</v>
      </c>
    </row>
    <row r="5" spans="1:11" x14ac:dyDescent="0.2">
      <c r="A5" s="18" t="s">
        <v>43</v>
      </c>
      <c r="B5">
        <f>'raw understory -saplings'!B20</f>
        <v>0</v>
      </c>
      <c r="C5">
        <f>'raw understory -saplings'!C20</f>
        <v>5</v>
      </c>
      <c r="D5">
        <f>'raw understory -saplings'!D20</f>
        <v>0</v>
      </c>
      <c r="E5">
        <f>'raw understory -saplings'!E20</f>
        <v>0</v>
      </c>
      <c r="F5">
        <f>'raw understory -saplings'!F20</f>
        <v>0</v>
      </c>
      <c r="G5">
        <f>'raw understory -saplings'!G20</f>
        <v>0</v>
      </c>
      <c r="H5">
        <f>'raw understory -saplings'!H20</f>
        <v>0</v>
      </c>
    </row>
    <row r="6" spans="1:11" x14ac:dyDescent="0.2">
      <c r="A6" s="18" t="s">
        <v>44</v>
      </c>
      <c r="B6">
        <f>'raw understory -saplings'!B21</f>
        <v>0</v>
      </c>
      <c r="C6">
        <f>'raw understory -saplings'!C21</f>
        <v>0</v>
      </c>
      <c r="D6">
        <f>'raw understory -saplings'!D21</f>
        <v>0</v>
      </c>
      <c r="E6">
        <f>'raw understory -saplings'!E21</f>
        <v>1</v>
      </c>
      <c r="F6">
        <f>'raw understory -saplings'!F21</f>
        <v>0</v>
      </c>
      <c r="G6">
        <f>'raw understory -saplings'!G21</f>
        <v>0</v>
      </c>
      <c r="H6">
        <f>'raw understory -saplings'!H21</f>
        <v>0</v>
      </c>
    </row>
    <row r="7" spans="1:11" ht="13.5" thickBot="1" x14ac:dyDescent="0.25">
      <c r="A7" s="18"/>
      <c r="J7" s="15" t="s">
        <v>61</v>
      </c>
      <c r="K7" s="31" t="s">
        <v>62</v>
      </c>
    </row>
    <row r="8" spans="1:11" ht="14.25" thickTop="1" thickBot="1" x14ac:dyDescent="0.25">
      <c r="A8" s="19" t="s">
        <v>111</v>
      </c>
      <c r="B8">
        <f>SUM(B3:B6)</f>
        <v>0</v>
      </c>
      <c r="C8">
        <f t="shared" ref="C8:H8" si="0">SUM(C3:C6)</f>
        <v>7</v>
      </c>
      <c r="D8">
        <f t="shared" si="0"/>
        <v>0</v>
      </c>
      <c r="E8">
        <f t="shared" si="0"/>
        <v>1</v>
      </c>
      <c r="F8">
        <f t="shared" si="0"/>
        <v>0</v>
      </c>
      <c r="G8">
        <f t="shared" si="0"/>
        <v>0</v>
      </c>
      <c r="H8">
        <f t="shared" si="0"/>
        <v>0</v>
      </c>
      <c r="J8">
        <f>SUM(B8:H8)</f>
        <v>8</v>
      </c>
      <c r="K8" s="86">
        <f>(J8/197.6)*10000</f>
        <v>404.85829959514172</v>
      </c>
    </row>
    <row r="9" spans="1:11" ht="13.5" thickTop="1" x14ac:dyDescent="0.2"/>
    <row r="10" spans="1:11" x14ac:dyDescent="0.2">
      <c r="A10" s="8" t="s">
        <v>112</v>
      </c>
    </row>
    <row r="13" spans="1:11" x14ac:dyDescent="0.2">
      <c r="F13" s="87" t="s">
        <v>23</v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01"/>
  <sheetViews>
    <sheetView workbookViewId="0">
      <selection activeCell="H57" sqref="H57"/>
    </sheetView>
  </sheetViews>
  <sheetFormatPr defaultRowHeight="12.75" x14ac:dyDescent="0.2"/>
  <cols>
    <col min="1" max="1" width="8.85546875" customWidth="1"/>
    <col min="2" max="9" width="9.7109375" customWidth="1"/>
  </cols>
  <sheetData>
    <row r="1" spans="1:10" x14ac:dyDescent="0.2">
      <c r="A1" s="1" t="s">
        <v>113</v>
      </c>
    </row>
    <row r="2" spans="1:10" x14ac:dyDescent="0.2">
      <c r="A2" s="1" t="s">
        <v>114</v>
      </c>
      <c r="C2" s="33" t="s">
        <v>115</v>
      </c>
    </row>
    <row r="4" spans="1:10" ht="15.75" x14ac:dyDescent="0.25">
      <c r="A4" s="83" t="s">
        <v>116</v>
      </c>
      <c r="B4" s="4"/>
      <c r="C4" s="4"/>
      <c r="D4" s="4"/>
      <c r="E4" s="4"/>
      <c r="F4" s="4"/>
      <c r="G4" s="4"/>
      <c r="H4" s="4"/>
    </row>
    <row r="5" spans="1:10" ht="13.5" thickBot="1" x14ac:dyDescent="0.25">
      <c r="A5" s="6"/>
      <c r="B5" s="29" t="s">
        <v>117</v>
      </c>
      <c r="C5" s="29" t="s">
        <v>118</v>
      </c>
      <c r="D5" s="29" t="s">
        <v>119</v>
      </c>
      <c r="E5" s="29" t="s">
        <v>56</v>
      </c>
      <c r="F5" s="29" t="s">
        <v>120</v>
      </c>
      <c r="G5" s="29" t="s">
        <v>121</v>
      </c>
      <c r="H5" s="29" t="s">
        <v>122</v>
      </c>
      <c r="I5" s="6" t="s">
        <v>60</v>
      </c>
    </row>
    <row r="6" spans="1:10" ht="13.5" thickTop="1" x14ac:dyDescent="0.2">
      <c r="A6" s="28" t="s">
        <v>123</v>
      </c>
      <c r="B6" s="55"/>
      <c r="C6" s="56">
        <v>5</v>
      </c>
      <c r="D6" s="56"/>
      <c r="E6" s="56">
        <v>10</v>
      </c>
      <c r="F6" s="56"/>
      <c r="G6" s="56"/>
      <c r="H6" s="56"/>
      <c r="I6" s="95"/>
    </row>
    <row r="7" spans="1:10" x14ac:dyDescent="0.2">
      <c r="A7" s="28" t="s">
        <v>124</v>
      </c>
      <c r="B7" s="58"/>
      <c r="C7" s="59">
        <v>1</v>
      </c>
      <c r="D7" s="59"/>
      <c r="E7" s="59">
        <v>7</v>
      </c>
      <c r="F7" s="59"/>
      <c r="G7" s="59"/>
      <c r="H7" s="59"/>
      <c r="I7" s="96"/>
      <c r="J7" s="24" t="s">
        <v>125</v>
      </c>
    </row>
    <row r="8" spans="1:10" x14ac:dyDescent="0.2">
      <c r="A8" s="28" t="s">
        <v>126</v>
      </c>
      <c r="B8" s="58"/>
      <c r="C8" s="59">
        <v>2</v>
      </c>
      <c r="D8" s="59"/>
      <c r="E8" s="59">
        <v>3</v>
      </c>
      <c r="F8" s="59"/>
      <c r="G8" s="59"/>
      <c r="H8" s="59"/>
      <c r="I8" s="96"/>
    </row>
    <row r="9" spans="1:10" ht="13.5" thickBot="1" x14ac:dyDescent="0.25">
      <c r="A9" s="28" t="s">
        <v>127</v>
      </c>
      <c r="B9" s="61"/>
      <c r="C9" s="62">
        <v>2</v>
      </c>
      <c r="D9" s="62"/>
      <c r="E9" s="62">
        <v>0</v>
      </c>
      <c r="F9" s="62"/>
      <c r="G9" s="62"/>
      <c r="H9" s="62"/>
      <c r="I9" s="97"/>
    </row>
    <row r="10" spans="1:10" ht="13.5" thickTop="1" x14ac:dyDescent="0.2"/>
    <row r="11" spans="1:10" ht="15.75" x14ac:dyDescent="0.25">
      <c r="A11" s="83" t="s">
        <v>128</v>
      </c>
      <c r="B11" s="4"/>
      <c r="C11" s="4"/>
      <c r="D11" s="4"/>
      <c r="E11" s="4"/>
      <c r="F11" s="4"/>
      <c r="G11" s="4"/>
      <c r="H11" s="4"/>
      <c r="I11" s="4"/>
    </row>
    <row r="12" spans="1:10" ht="13.5" thickBot="1" x14ac:dyDescent="0.25">
      <c r="A12" s="6" t="s">
        <v>129</v>
      </c>
      <c r="B12" s="29" t="s">
        <v>117</v>
      </c>
      <c r="C12" s="29" t="s">
        <v>118</v>
      </c>
      <c r="D12" s="29" t="s">
        <v>119</v>
      </c>
      <c r="E12" s="29" t="s">
        <v>56</v>
      </c>
      <c r="F12" s="29" t="s">
        <v>120</v>
      </c>
      <c r="G12" s="29" t="s">
        <v>121</v>
      </c>
      <c r="H12" s="29" t="s">
        <v>122</v>
      </c>
      <c r="I12" s="36" t="s">
        <v>60</v>
      </c>
    </row>
    <row r="13" spans="1:10" ht="13.5" thickTop="1" x14ac:dyDescent="0.2">
      <c r="A13" s="28">
        <v>1</v>
      </c>
      <c r="B13" s="70">
        <v>145.5</v>
      </c>
      <c r="C13" s="71">
        <v>111.5</v>
      </c>
      <c r="D13" s="71"/>
      <c r="E13" s="71"/>
      <c r="F13" s="71"/>
      <c r="G13" s="71"/>
      <c r="H13" s="78"/>
      <c r="I13" s="79"/>
    </row>
    <row r="14" spans="1:10" x14ac:dyDescent="0.2">
      <c r="A14" s="28">
        <v>2</v>
      </c>
      <c r="B14" s="73">
        <v>212.8</v>
      </c>
      <c r="C14" s="59">
        <v>104</v>
      </c>
      <c r="D14" s="59"/>
      <c r="E14" s="59"/>
      <c r="F14" s="59"/>
      <c r="G14" s="59"/>
      <c r="H14" s="80"/>
      <c r="I14" s="81"/>
    </row>
    <row r="15" spans="1:10" x14ac:dyDescent="0.2">
      <c r="A15" s="28">
        <v>3</v>
      </c>
      <c r="B15" s="73"/>
      <c r="C15" s="59">
        <v>74</v>
      </c>
      <c r="D15" s="59"/>
      <c r="E15" s="59"/>
      <c r="F15" s="59"/>
      <c r="G15" s="59"/>
      <c r="H15" s="80"/>
      <c r="I15" s="81"/>
    </row>
    <row r="16" spans="1:10" x14ac:dyDescent="0.2">
      <c r="A16" s="28">
        <v>4</v>
      </c>
      <c r="B16" s="73"/>
      <c r="C16" s="59">
        <v>88</v>
      </c>
      <c r="D16" s="59"/>
      <c r="E16" s="59"/>
      <c r="F16" s="59"/>
      <c r="G16" s="59"/>
      <c r="H16" s="80"/>
      <c r="I16" s="81"/>
    </row>
    <row r="17" spans="1:10" x14ac:dyDescent="0.2">
      <c r="A17" s="28">
        <v>5</v>
      </c>
      <c r="B17" s="73"/>
      <c r="C17" s="59">
        <v>101</v>
      </c>
      <c r="D17" s="59"/>
      <c r="E17" s="59"/>
      <c r="F17" s="59"/>
      <c r="G17" s="59"/>
      <c r="H17" s="80"/>
      <c r="I17" s="81"/>
    </row>
    <row r="18" spans="1:10" x14ac:dyDescent="0.2">
      <c r="A18" s="28">
        <v>6</v>
      </c>
      <c r="B18" s="73"/>
      <c r="C18" s="59">
        <v>63.8</v>
      </c>
      <c r="D18" s="59"/>
      <c r="E18" s="59"/>
      <c r="F18" s="59"/>
      <c r="G18" s="59"/>
      <c r="H18" s="80"/>
      <c r="I18" s="81"/>
    </row>
    <row r="19" spans="1:10" x14ac:dyDescent="0.2">
      <c r="A19" s="28">
        <v>7</v>
      </c>
      <c r="B19" s="73"/>
      <c r="C19" s="59">
        <v>109</v>
      </c>
      <c r="D19" s="59"/>
      <c r="E19" s="59"/>
      <c r="F19" s="59"/>
      <c r="G19" s="59"/>
      <c r="H19" s="80"/>
      <c r="I19" s="81"/>
      <c r="J19" s="27" t="s">
        <v>130</v>
      </c>
    </row>
    <row r="20" spans="1:10" x14ac:dyDescent="0.2">
      <c r="A20" s="28">
        <v>8</v>
      </c>
      <c r="B20" s="73"/>
      <c r="C20" s="59">
        <v>84</v>
      </c>
      <c r="D20" s="59"/>
      <c r="E20" s="59"/>
      <c r="F20" s="59"/>
      <c r="G20" s="59"/>
      <c r="H20" s="80"/>
      <c r="I20" s="81"/>
    </row>
    <row r="21" spans="1:10" x14ac:dyDescent="0.2">
      <c r="A21" s="28">
        <v>9</v>
      </c>
      <c r="B21" s="73"/>
      <c r="C21" s="59"/>
      <c r="D21" s="59"/>
      <c r="E21" s="59"/>
      <c r="F21" s="59"/>
      <c r="G21" s="59"/>
      <c r="H21" s="80"/>
      <c r="I21" s="81"/>
    </row>
    <row r="22" spans="1:10" x14ac:dyDescent="0.2">
      <c r="A22" s="28">
        <v>10</v>
      </c>
      <c r="B22" s="73"/>
      <c r="C22" s="59"/>
      <c r="D22" s="59"/>
      <c r="E22" s="59"/>
      <c r="F22" s="59"/>
      <c r="G22" s="59"/>
      <c r="H22" s="80"/>
      <c r="I22" s="81"/>
    </row>
    <row r="23" spans="1:10" x14ac:dyDescent="0.2">
      <c r="A23" s="28">
        <v>11</v>
      </c>
      <c r="B23" s="73"/>
      <c r="C23" s="59"/>
      <c r="D23" s="59"/>
      <c r="E23" s="59"/>
      <c r="F23" s="59"/>
      <c r="G23" s="59"/>
      <c r="H23" s="80"/>
      <c r="I23" s="81"/>
    </row>
    <row r="24" spans="1:10" x14ac:dyDescent="0.2">
      <c r="A24" s="28">
        <v>12</v>
      </c>
      <c r="B24" s="73"/>
      <c r="C24" s="59"/>
      <c r="D24" s="59"/>
      <c r="E24" s="59"/>
      <c r="F24" s="59"/>
      <c r="G24" s="59"/>
      <c r="H24" s="80"/>
      <c r="I24" s="81"/>
    </row>
    <row r="25" spans="1:10" x14ac:dyDescent="0.2">
      <c r="A25" s="28">
        <v>13</v>
      </c>
      <c r="B25" s="73"/>
      <c r="C25" s="59"/>
      <c r="D25" s="59"/>
      <c r="E25" s="59"/>
      <c r="F25" s="59"/>
      <c r="G25" s="59"/>
      <c r="H25" s="80"/>
      <c r="I25" s="81"/>
    </row>
    <row r="26" spans="1:10" x14ac:dyDescent="0.2">
      <c r="A26" s="28">
        <v>14</v>
      </c>
      <c r="B26" s="73"/>
      <c r="C26" s="59"/>
      <c r="D26" s="59"/>
      <c r="E26" s="59"/>
      <c r="F26" s="59"/>
      <c r="G26" s="59"/>
      <c r="H26" s="80"/>
      <c r="I26" s="81"/>
    </row>
    <row r="27" spans="1:10" x14ac:dyDescent="0.2">
      <c r="A27" s="28">
        <v>15</v>
      </c>
      <c r="B27" s="73"/>
      <c r="C27" s="59"/>
      <c r="D27" s="59"/>
      <c r="E27" s="59"/>
      <c r="F27" s="59"/>
      <c r="G27" s="59"/>
      <c r="H27" s="80"/>
      <c r="I27" s="81"/>
    </row>
    <row r="28" spans="1:10" x14ac:dyDescent="0.2">
      <c r="A28" s="28">
        <v>16</v>
      </c>
      <c r="B28" s="73"/>
      <c r="C28" s="59"/>
      <c r="D28" s="59"/>
      <c r="E28" s="59"/>
      <c r="F28" s="59"/>
      <c r="G28" s="59"/>
      <c r="H28" s="80"/>
      <c r="I28" s="81"/>
    </row>
    <row r="29" spans="1:10" x14ac:dyDescent="0.2">
      <c r="A29" s="28">
        <v>17</v>
      </c>
      <c r="B29" s="73"/>
      <c r="C29" s="59"/>
      <c r="D29" s="59"/>
      <c r="E29" s="59"/>
      <c r="F29" s="59"/>
      <c r="G29" s="59"/>
      <c r="H29" s="59"/>
      <c r="I29" s="74"/>
    </row>
    <row r="30" spans="1:10" x14ac:dyDescent="0.2">
      <c r="A30" s="28">
        <v>18</v>
      </c>
      <c r="B30" s="73"/>
      <c r="C30" s="59"/>
      <c r="D30" s="59"/>
      <c r="E30" s="59"/>
      <c r="F30" s="59"/>
      <c r="G30" s="59"/>
      <c r="H30" s="59"/>
      <c r="I30" s="74"/>
    </row>
    <row r="31" spans="1:10" x14ac:dyDescent="0.2">
      <c r="A31" s="28">
        <v>19</v>
      </c>
      <c r="B31" s="73"/>
      <c r="C31" s="59"/>
      <c r="D31" s="59"/>
      <c r="E31" s="59"/>
      <c r="F31" s="59"/>
      <c r="G31" s="59"/>
      <c r="H31" s="59"/>
      <c r="I31" s="74"/>
    </row>
    <row r="32" spans="1:10" x14ac:dyDescent="0.2">
      <c r="A32" s="28">
        <v>20</v>
      </c>
      <c r="B32" s="73"/>
      <c r="C32" s="59"/>
      <c r="D32" s="59"/>
      <c r="E32" s="59"/>
      <c r="F32" s="59"/>
      <c r="G32" s="59"/>
      <c r="H32" s="59"/>
      <c r="I32" s="74"/>
    </row>
    <row r="33" spans="1:9" x14ac:dyDescent="0.2">
      <c r="A33" s="28">
        <v>21</v>
      </c>
      <c r="B33" s="73"/>
      <c r="C33" s="59"/>
      <c r="D33" s="59"/>
      <c r="E33" s="59"/>
      <c r="F33" s="59"/>
      <c r="G33" s="59"/>
      <c r="H33" s="59"/>
      <c r="I33" s="74"/>
    </row>
    <row r="34" spans="1:9" x14ac:dyDescent="0.2">
      <c r="A34" s="28">
        <v>22</v>
      </c>
      <c r="B34" s="73"/>
      <c r="C34" s="59"/>
      <c r="D34" s="59"/>
      <c r="E34" s="59"/>
      <c r="F34" s="59"/>
      <c r="G34" s="59"/>
      <c r="H34" s="59"/>
      <c r="I34" s="74"/>
    </row>
    <row r="35" spans="1:9" x14ac:dyDescent="0.2">
      <c r="A35" s="84">
        <v>23</v>
      </c>
      <c r="B35" s="73"/>
      <c r="C35" s="59"/>
      <c r="D35" s="59"/>
      <c r="E35" s="59"/>
      <c r="F35" s="59"/>
      <c r="G35" s="59"/>
      <c r="H35" s="59"/>
      <c r="I35" s="74"/>
    </row>
    <row r="36" spans="1:9" x14ac:dyDescent="0.2">
      <c r="A36" s="28">
        <v>24</v>
      </c>
      <c r="B36" s="73"/>
      <c r="C36" s="59"/>
      <c r="D36" s="59"/>
      <c r="E36" s="59"/>
      <c r="F36" s="59"/>
      <c r="G36" s="59"/>
      <c r="H36" s="59"/>
      <c r="I36" s="74"/>
    </row>
    <row r="37" spans="1:9" x14ac:dyDescent="0.2">
      <c r="A37" s="84">
        <v>25</v>
      </c>
      <c r="B37" s="73"/>
      <c r="C37" s="59"/>
      <c r="D37" s="59"/>
      <c r="E37" s="59"/>
      <c r="F37" s="59"/>
      <c r="G37" s="59"/>
      <c r="H37" s="59"/>
      <c r="I37" s="74"/>
    </row>
    <row r="38" spans="1:9" x14ac:dyDescent="0.2">
      <c r="A38" s="28">
        <v>26</v>
      </c>
      <c r="B38" s="73"/>
      <c r="C38" s="59"/>
      <c r="D38" s="59"/>
      <c r="E38" s="59"/>
      <c r="F38" s="82"/>
      <c r="G38" s="59"/>
      <c r="H38" s="59"/>
      <c r="I38" s="74"/>
    </row>
    <row r="39" spans="1:9" x14ac:dyDescent="0.2">
      <c r="A39" s="28">
        <v>27</v>
      </c>
      <c r="B39" s="73"/>
      <c r="C39" s="59"/>
      <c r="D39" s="59"/>
      <c r="E39" s="59"/>
      <c r="F39" s="59"/>
      <c r="G39" s="59"/>
      <c r="H39" s="59"/>
      <c r="I39" s="74"/>
    </row>
    <row r="40" spans="1:9" x14ac:dyDescent="0.2">
      <c r="A40" s="84">
        <v>28</v>
      </c>
      <c r="B40" s="73"/>
      <c r="C40" s="59"/>
      <c r="D40" s="59"/>
      <c r="E40" s="59"/>
      <c r="F40" s="59"/>
      <c r="G40" s="59"/>
      <c r="H40" s="59"/>
      <c r="I40" s="74"/>
    </row>
    <row r="41" spans="1:9" x14ac:dyDescent="0.2">
      <c r="A41" s="28">
        <v>29</v>
      </c>
      <c r="B41" s="73"/>
      <c r="C41" s="59"/>
      <c r="D41" s="59"/>
      <c r="E41" s="59"/>
      <c r="F41" s="59"/>
      <c r="G41" s="59"/>
      <c r="H41" s="59"/>
      <c r="I41" s="74"/>
    </row>
    <row r="42" spans="1:9" x14ac:dyDescent="0.2">
      <c r="A42" s="84">
        <v>30</v>
      </c>
      <c r="B42" s="73"/>
      <c r="C42" s="59"/>
      <c r="D42" s="59"/>
      <c r="E42" s="59"/>
      <c r="F42" s="59"/>
      <c r="G42" s="59"/>
      <c r="H42" s="59"/>
      <c r="I42" s="74"/>
    </row>
    <row r="43" spans="1:9" x14ac:dyDescent="0.2">
      <c r="A43" s="28">
        <v>31</v>
      </c>
      <c r="B43" s="73"/>
      <c r="C43" s="59"/>
      <c r="D43" s="59"/>
      <c r="E43" s="59"/>
      <c r="F43" s="59"/>
      <c r="G43" s="59"/>
      <c r="H43" s="59"/>
      <c r="I43" s="74"/>
    </row>
    <row r="44" spans="1:9" x14ac:dyDescent="0.2">
      <c r="A44" s="28">
        <v>32</v>
      </c>
      <c r="B44" s="73"/>
      <c r="C44" s="59"/>
      <c r="D44" s="59"/>
      <c r="E44" s="59"/>
      <c r="F44" s="59"/>
      <c r="G44" s="59"/>
      <c r="H44" s="59"/>
      <c r="I44" s="74"/>
    </row>
    <row r="45" spans="1:9" x14ac:dyDescent="0.2">
      <c r="A45" s="84">
        <v>33</v>
      </c>
      <c r="B45" s="73"/>
      <c r="C45" s="59"/>
      <c r="D45" s="59"/>
      <c r="E45" s="59"/>
      <c r="F45" s="59"/>
      <c r="G45" s="59"/>
      <c r="H45" s="59"/>
      <c r="I45" s="74"/>
    </row>
    <row r="46" spans="1:9" x14ac:dyDescent="0.2">
      <c r="A46" s="28">
        <v>34</v>
      </c>
      <c r="B46" s="73"/>
      <c r="C46" s="59"/>
      <c r="D46" s="59"/>
      <c r="E46" s="59"/>
      <c r="F46" s="59"/>
      <c r="G46" s="59"/>
      <c r="H46" s="59"/>
      <c r="I46" s="74"/>
    </row>
    <row r="47" spans="1:9" x14ac:dyDescent="0.2">
      <c r="A47" s="84">
        <v>35</v>
      </c>
      <c r="B47" s="73"/>
      <c r="C47" s="59"/>
      <c r="D47" s="59"/>
      <c r="E47" s="59"/>
      <c r="F47" s="59"/>
      <c r="G47" s="59"/>
      <c r="H47" s="59"/>
      <c r="I47" s="74"/>
    </row>
    <row r="48" spans="1:9" x14ac:dyDescent="0.2">
      <c r="A48" s="28">
        <v>36</v>
      </c>
      <c r="B48" s="73"/>
      <c r="C48" s="59"/>
      <c r="D48" s="59"/>
      <c r="E48" s="59"/>
      <c r="F48" s="59"/>
      <c r="G48" s="59"/>
      <c r="H48" s="59"/>
      <c r="I48" s="74"/>
    </row>
    <row r="49" spans="1:9" x14ac:dyDescent="0.2">
      <c r="A49" s="28">
        <v>37</v>
      </c>
      <c r="B49" s="73"/>
      <c r="C49" s="59"/>
      <c r="D49" s="59"/>
      <c r="E49" s="59"/>
      <c r="F49" s="59"/>
      <c r="G49" s="59"/>
      <c r="H49" s="59"/>
      <c r="I49" s="74"/>
    </row>
    <row r="50" spans="1:9" x14ac:dyDescent="0.2">
      <c r="A50" s="84">
        <v>38</v>
      </c>
      <c r="B50" s="73"/>
      <c r="C50" s="59"/>
      <c r="D50" s="59"/>
      <c r="E50" s="59"/>
      <c r="F50" s="59"/>
      <c r="G50" s="59"/>
      <c r="H50" s="59"/>
      <c r="I50" s="74"/>
    </row>
    <row r="51" spans="1:9" x14ac:dyDescent="0.2">
      <c r="A51" s="28">
        <v>39</v>
      </c>
      <c r="B51" s="73"/>
      <c r="C51" s="59"/>
      <c r="D51" s="59"/>
      <c r="E51" s="59"/>
      <c r="F51" s="59"/>
      <c r="G51" s="59"/>
      <c r="H51" s="59"/>
      <c r="I51" s="74"/>
    </row>
    <row r="52" spans="1:9" ht="13.5" thickBot="1" x14ac:dyDescent="0.25">
      <c r="A52" s="84">
        <v>40</v>
      </c>
      <c r="B52" s="75"/>
      <c r="C52" s="76"/>
      <c r="D52" s="76"/>
      <c r="E52" s="76"/>
      <c r="F52" s="76"/>
      <c r="G52" s="76"/>
      <c r="H52" s="76"/>
      <c r="I52" s="77"/>
    </row>
    <row r="53" spans="1:9" ht="13.5" thickTop="1" x14ac:dyDescent="0.2">
      <c r="A53" s="28">
        <v>41</v>
      </c>
      <c r="B53" s="73"/>
      <c r="C53" s="59"/>
      <c r="D53" s="59"/>
      <c r="E53" s="59"/>
      <c r="F53" s="59"/>
      <c r="G53" s="59"/>
      <c r="H53" s="59"/>
      <c r="I53" s="74"/>
    </row>
    <row r="54" spans="1:9" ht="13.5" thickBot="1" x14ac:dyDescent="0.25">
      <c r="A54" s="84">
        <v>42</v>
      </c>
      <c r="B54" s="75"/>
      <c r="C54" s="76"/>
      <c r="D54" s="76"/>
      <c r="E54" s="76"/>
      <c r="F54" s="76"/>
      <c r="G54" s="76"/>
      <c r="H54" s="76"/>
      <c r="I54" s="77"/>
    </row>
    <row r="55" spans="1:9" ht="13.5" thickTop="1" x14ac:dyDescent="0.2">
      <c r="A55" s="28">
        <v>43</v>
      </c>
      <c r="B55" s="73"/>
      <c r="C55" s="59"/>
      <c r="D55" s="59"/>
      <c r="E55" s="59"/>
      <c r="F55" s="59"/>
      <c r="G55" s="59"/>
      <c r="H55" s="59"/>
      <c r="I55" s="74"/>
    </row>
    <row r="56" spans="1:9" ht="13.5" thickBot="1" x14ac:dyDescent="0.25">
      <c r="A56" s="84">
        <v>44</v>
      </c>
      <c r="B56" s="75"/>
      <c r="C56" s="76"/>
      <c r="D56" s="76"/>
      <c r="E56" s="76"/>
      <c r="F56" s="76"/>
      <c r="G56" s="76"/>
      <c r="H56" s="76"/>
      <c r="I56" s="77"/>
    </row>
    <row r="57" spans="1:9" ht="13.5" thickTop="1" x14ac:dyDescent="0.2">
      <c r="A57" s="28">
        <v>45</v>
      </c>
      <c r="B57" s="73"/>
      <c r="C57" s="59"/>
      <c r="D57" s="59"/>
      <c r="E57" s="59"/>
      <c r="F57" s="59"/>
      <c r="G57" s="59"/>
      <c r="H57" s="59"/>
      <c r="I57" s="74"/>
    </row>
    <row r="58" spans="1:9" ht="13.5" thickBot="1" x14ac:dyDescent="0.25">
      <c r="A58" s="84">
        <v>46</v>
      </c>
      <c r="B58" s="75"/>
      <c r="C58" s="76"/>
      <c r="D58" s="76"/>
      <c r="E58" s="76"/>
      <c r="F58" s="76"/>
      <c r="G58" s="76"/>
      <c r="H58" s="76"/>
      <c r="I58" s="77"/>
    </row>
    <row r="59" spans="1:9" ht="13.5" thickTop="1" x14ac:dyDescent="0.2">
      <c r="A59" s="28">
        <v>47</v>
      </c>
      <c r="B59" s="73"/>
      <c r="C59" s="59"/>
      <c r="D59" s="59"/>
      <c r="E59" s="59"/>
      <c r="F59" s="59"/>
      <c r="G59" s="59"/>
      <c r="H59" s="59"/>
      <c r="I59" s="74"/>
    </row>
    <row r="60" spans="1:9" ht="13.5" thickBot="1" x14ac:dyDescent="0.25">
      <c r="A60" s="84">
        <v>48</v>
      </c>
      <c r="B60" s="75"/>
      <c r="C60" s="76"/>
      <c r="D60" s="76"/>
      <c r="E60" s="76"/>
      <c r="F60" s="76"/>
      <c r="G60" s="76"/>
      <c r="H60" s="76"/>
      <c r="I60" s="77"/>
    </row>
    <row r="61" spans="1:9" ht="13.5" thickTop="1" x14ac:dyDescent="0.2">
      <c r="A61" s="28">
        <v>49</v>
      </c>
      <c r="B61" s="73"/>
      <c r="C61" s="59"/>
      <c r="D61" s="59"/>
      <c r="E61" s="59"/>
      <c r="F61" s="59"/>
      <c r="G61" s="59"/>
      <c r="H61" s="59"/>
      <c r="I61" s="74"/>
    </row>
    <row r="62" spans="1:9" x14ac:dyDescent="0.2">
      <c r="A62" s="28">
        <v>50</v>
      </c>
      <c r="B62" s="73"/>
      <c r="C62" s="59"/>
      <c r="D62" s="59"/>
      <c r="E62" s="59"/>
      <c r="F62" s="59"/>
      <c r="G62" s="59"/>
      <c r="H62" s="59"/>
      <c r="I62" s="74"/>
    </row>
    <row r="77" spans="1:5" x14ac:dyDescent="0.2">
      <c r="A77" s="1"/>
      <c r="E77" s="1"/>
    </row>
    <row r="89" spans="1:5" x14ac:dyDescent="0.2">
      <c r="A89" s="1"/>
    </row>
    <row r="96" spans="1:5" x14ac:dyDescent="0.2">
      <c r="A96" s="1"/>
      <c r="E96" s="1"/>
    </row>
    <row r="98" spans="7:7" x14ac:dyDescent="0.2">
      <c r="G98" s="1"/>
    </row>
    <row r="99" spans="7:7" x14ac:dyDescent="0.2">
      <c r="G99" s="1"/>
    </row>
    <row r="100" spans="7:7" x14ac:dyDescent="0.2">
      <c r="G100" s="1"/>
    </row>
    <row r="101" spans="7:7" x14ac:dyDescent="0.2">
      <c r="G101" s="1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7"/>
  <sheetViews>
    <sheetView workbookViewId="0">
      <selection activeCell="T18" sqref="T18"/>
    </sheetView>
  </sheetViews>
  <sheetFormatPr defaultRowHeight="12.75" x14ac:dyDescent="0.2"/>
  <cols>
    <col min="1" max="1" width="8.42578125" customWidth="1"/>
    <col min="2" max="12" width="7.28515625" customWidth="1"/>
    <col min="13" max="13" width="6.7109375" customWidth="1"/>
    <col min="14" max="14" width="6.42578125" customWidth="1"/>
    <col min="15" max="15" width="7.140625" customWidth="1"/>
  </cols>
  <sheetData>
    <row r="1" spans="1:16" x14ac:dyDescent="0.2">
      <c r="A1" s="1" t="s">
        <v>131</v>
      </c>
    </row>
    <row r="3" spans="1:16" x14ac:dyDescent="0.2">
      <c r="A3" s="1"/>
      <c r="C3" s="5"/>
      <c r="D3" s="5"/>
    </row>
    <row r="4" spans="1:16" x14ac:dyDescent="0.2">
      <c r="A4" s="1" t="s">
        <v>114</v>
      </c>
      <c r="C4" s="5"/>
      <c r="D4" s="5"/>
    </row>
    <row r="5" spans="1:16" x14ac:dyDescent="0.2">
      <c r="A5" s="1"/>
      <c r="C5" s="5"/>
      <c r="D5" s="5"/>
    </row>
    <row r="6" spans="1:16" ht="18.75" x14ac:dyDescent="0.3">
      <c r="A6" s="7" t="s">
        <v>132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6" x14ac:dyDescent="0.2">
      <c r="A7" s="5"/>
      <c r="B7" s="5"/>
      <c r="C7" s="5"/>
      <c r="D7" s="114" t="s">
        <v>133</v>
      </c>
      <c r="E7" s="114"/>
      <c r="F7" s="114"/>
      <c r="G7" s="114"/>
      <c r="H7" s="114"/>
      <c r="I7" s="114"/>
      <c r="J7" s="114"/>
      <c r="K7" s="114"/>
    </row>
    <row r="8" spans="1:16" ht="13.5" thickBot="1" x14ac:dyDescent="0.25">
      <c r="A8" s="6" t="s">
        <v>134</v>
      </c>
      <c r="B8" s="29" t="s">
        <v>135</v>
      </c>
      <c r="C8" s="29" t="s">
        <v>136</v>
      </c>
      <c r="D8" s="29" t="s">
        <v>137</v>
      </c>
      <c r="E8" s="29" t="s">
        <v>138</v>
      </c>
      <c r="F8" s="29" t="s">
        <v>139</v>
      </c>
      <c r="G8" s="29" t="s">
        <v>140</v>
      </c>
      <c r="H8" s="29" t="s">
        <v>141</v>
      </c>
      <c r="I8" s="34" t="s">
        <v>34</v>
      </c>
      <c r="J8" s="29" t="s">
        <v>142</v>
      </c>
      <c r="K8" s="29" t="s">
        <v>143</v>
      </c>
      <c r="L8" s="29" t="s">
        <v>144</v>
      </c>
      <c r="M8" s="17" t="s">
        <v>38</v>
      </c>
      <c r="N8" s="17" t="s">
        <v>39</v>
      </c>
      <c r="O8" s="17" t="s">
        <v>40</v>
      </c>
      <c r="P8" s="17" t="s">
        <v>145</v>
      </c>
    </row>
    <row r="9" spans="1:16" ht="13.5" thickTop="1" x14ac:dyDescent="0.2">
      <c r="A9" s="28" t="s">
        <v>146</v>
      </c>
      <c r="B9" s="55"/>
      <c r="C9" s="56"/>
      <c r="D9" s="56"/>
      <c r="E9" s="56"/>
      <c r="F9" s="56"/>
      <c r="G9" s="56"/>
      <c r="H9" s="64"/>
      <c r="I9" s="59"/>
      <c r="J9" s="104">
        <v>60</v>
      </c>
      <c r="K9" s="56"/>
      <c r="L9" s="56">
        <v>10</v>
      </c>
      <c r="M9" s="56">
        <v>5</v>
      </c>
      <c r="N9" s="56">
        <v>25</v>
      </c>
      <c r="O9" s="56"/>
      <c r="P9" s="57">
        <v>1</v>
      </c>
    </row>
    <row r="10" spans="1:16" x14ac:dyDescent="0.2">
      <c r="A10" s="28" t="s">
        <v>147</v>
      </c>
      <c r="B10" s="58"/>
      <c r="C10" s="59">
        <v>40</v>
      </c>
      <c r="D10" s="59"/>
      <c r="E10" s="59"/>
      <c r="F10" s="59"/>
      <c r="G10" s="59"/>
      <c r="H10" s="65"/>
      <c r="I10" s="59"/>
      <c r="J10" s="106"/>
      <c r="K10" s="59"/>
      <c r="L10" s="59"/>
      <c r="M10" s="59">
        <v>55</v>
      </c>
      <c r="N10" s="59">
        <v>5</v>
      </c>
      <c r="O10" s="59"/>
      <c r="P10" s="60"/>
    </row>
    <row r="11" spans="1:16" x14ac:dyDescent="0.2">
      <c r="A11" s="28" t="s">
        <v>148</v>
      </c>
      <c r="B11" s="58">
        <v>40</v>
      </c>
      <c r="C11" s="59">
        <v>25</v>
      </c>
      <c r="D11" s="59"/>
      <c r="E11" s="59"/>
      <c r="F11" s="59"/>
      <c r="G11" s="59"/>
      <c r="H11" s="65"/>
      <c r="I11" s="59"/>
      <c r="J11" s="106">
        <v>35</v>
      </c>
      <c r="K11" s="59"/>
      <c r="L11" s="59"/>
      <c r="M11" s="59"/>
      <c r="N11" s="59"/>
      <c r="O11" s="59"/>
      <c r="P11" s="60"/>
    </row>
    <row r="12" spans="1:16" ht="13.5" thickBot="1" x14ac:dyDescent="0.25">
      <c r="A12" s="28" t="s">
        <v>149</v>
      </c>
      <c r="B12" s="61">
        <v>20</v>
      </c>
      <c r="C12" s="62">
        <v>5</v>
      </c>
      <c r="D12" s="62"/>
      <c r="E12" s="62"/>
      <c r="F12" s="62"/>
      <c r="G12" s="62"/>
      <c r="H12" s="105"/>
      <c r="I12" s="59"/>
      <c r="J12" s="107">
        <v>60</v>
      </c>
      <c r="K12" s="62"/>
      <c r="L12" s="62">
        <v>5</v>
      </c>
      <c r="M12" s="62">
        <v>5</v>
      </c>
      <c r="N12" s="62">
        <v>5</v>
      </c>
      <c r="O12" s="62"/>
      <c r="P12" s="63">
        <v>8</v>
      </c>
    </row>
    <row r="13" spans="1:16" ht="13.5" thickTop="1" x14ac:dyDescent="0.2">
      <c r="A13" s="103" t="s">
        <v>150</v>
      </c>
      <c r="B13" s="9"/>
      <c r="C13" s="5"/>
      <c r="D13" s="5"/>
      <c r="E13" s="5"/>
      <c r="F13" s="5"/>
      <c r="G13" s="5"/>
      <c r="H13" s="5"/>
      <c r="I13" s="9"/>
      <c r="J13" s="5"/>
      <c r="K13" s="5"/>
      <c r="L13" s="5"/>
      <c r="M13" s="5"/>
      <c r="N13" s="5"/>
    </row>
    <row r="14" spans="1:16" x14ac:dyDescent="0.2">
      <c r="A14" s="5" t="s">
        <v>151</v>
      </c>
      <c r="B14" s="5"/>
      <c r="C14" s="5"/>
      <c r="D14" s="5"/>
    </row>
    <row r="15" spans="1:16" x14ac:dyDescent="0.2">
      <c r="A15" s="5"/>
      <c r="B15" s="5"/>
      <c r="C15" s="5"/>
      <c r="D15" s="5"/>
    </row>
    <row r="16" spans="1:16" ht="18.75" x14ac:dyDescent="0.3">
      <c r="A16" s="10" t="s">
        <v>152</v>
      </c>
      <c r="B16" s="11"/>
      <c r="C16" s="11"/>
      <c r="D16" s="11"/>
      <c r="E16" s="12"/>
      <c r="F16" s="12"/>
      <c r="G16" s="12"/>
      <c r="H16" s="12"/>
    </row>
    <row r="17" spans="1:8" ht="13.5" thickBot="1" x14ac:dyDescent="0.25">
      <c r="A17" s="6" t="s">
        <v>153</v>
      </c>
      <c r="B17" s="29" t="s">
        <v>53</v>
      </c>
      <c r="C17" s="29" t="s">
        <v>54</v>
      </c>
      <c r="D17" s="29" t="s">
        <v>55</v>
      </c>
      <c r="E17" s="29" t="s">
        <v>110</v>
      </c>
      <c r="F17" s="29" t="s">
        <v>57</v>
      </c>
      <c r="G17" s="29" t="s">
        <v>58</v>
      </c>
      <c r="H17" s="29" t="s">
        <v>59</v>
      </c>
    </row>
    <row r="18" spans="1:8" ht="13.5" thickTop="1" x14ac:dyDescent="0.2">
      <c r="A18" s="28" t="s">
        <v>146</v>
      </c>
      <c r="B18" s="70"/>
      <c r="C18" s="71">
        <v>1</v>
      </c>
      <c r="D18" s="71"/>
      <c r="E18" s="71"/>
      <c r="F18" s="71"/>
      <c r="G18" s="71"/>
      <c r="H18" s="72"/>
    </row>
    <row r="19" spans="1:8" x14ac:dyDescent="0.2">
      <c r="A19" s="28" t="s">
        <v>147</v>
      </c>
      <c r="B19" s="73"/>
      <c r="C19" s="59">
        <v>1</v>
      </c>
      <c r="D19" s="59"/>
      <c r="E19" s="59"/>
      <c r="F19" s="59"/>
      <c r="G19" s="59"/>
      <c r="H19" s="74"/>
    </row>
    <row r="20" spans="1:8" x14ac:dyDescent="0.2">
      <c r="A20" s="28" t="s">
        <v>148</v>
      </c>
      <c r="B20" s="73"/>
      <c r="C20" s="59">
        <v>5</v>
      </c>
      <c r="D20" s="59"/>
      <c r="E20" s="59"/>
      <c r="F20" s="59"/>
      <c r="G20" s="59"/>
      <c r="H20" s="74"/>
    </row>
    <row r="21" spans="1:8" ht="13.5" thickBot="1" x14ac:dyDescent="0.25">
      <c r="A21" s="28" t="s">
        <v>149</v>
      </c>
      <c r="B21" s="75"/>
      <c r="C21" s="76"/>
      <c r="D21" s="76"/>
      <c r="E21" s="76">
        <v>1</v>
      </c>
      <c r="F21" s="76"/>
      <c r="G21" s="76"/>
      <c r="H21" s="77"/>
    </row>
    <row r="22" spans="1:8" ht="13.5" thickTop="1" x14ac:dyDescent="0.2">
      <c r="A22" s="8" t="s">
        <v>112</v>
      </c>
      <c r="B22" s="5"/>
      <c r="C22" s="5"/>
      <c r="D22" s="5"/>
    </row>
    <row r="23" spans="1:8" x14ac:dyDescent="0.2">
      <c r="A23" s="5"/>
      <c r="B23" s="5"/>
      <c r="C23" s="5"/>
      <c r="D23" s="5"/>
    </row>
    <row r="24" spans="1:8" x14ac:dyDescent="0.2">
      <c r="A24" s="5"/>
      <c r="B24" s="5"/>
      <c r="C24" s="5"/>
      <c r="D24" s="5"/>
    </row>
    <row r="25" spans="1:8" x14ac:dyDescent="0.2">
      <c r="A25" s="5"/>
      <c r="B25" s="5"/>
      <c r="C25" s="5"/>
      <c r="D25" s="5"/>
    </row>
    <row r="26" spans="1:8" x14ac:dyDescent="0.2">
      <c r="B26" s="89" t="s">
        <v>154</v>
      </c>
      <c r="C26" s="5"/>
      <c r="D26" s="5"/>
    </row>
    <row r="27" spans="1:8" x14ac:dyDescent="0.2">
      <c r="A27" s="5"/>
      <c r="B27" s="90" t="s">
        <v>155</v>
      </c>
      <c r="C27" s="5"/>
      <c r="D27" s="5"/>
    </row>
  </sheetData>
  <mergeCells count="1">
    <mergeCell ref="D7:K7"/>
  </mergeCells>
  <phoneticPr fontId="0" type="noConversion"/>
  <pageMargins left="0.75" right="0.75" top="1" bottom="1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8"/>
  <sheetViews>
    <sheetView workbookViewId="0"/>
  </sheetViews>
  <sheetFormatPr defaultRowHeight="12.75" x14ac:dyDescent="0.2"/>
  <cols>
    <col min="2" max="2" width="13.42578125" customWidth="1"/>
    <col min="3" max="3" width="12.42578125" customWidth="1"/>
    <col min="4" max="4" width="16" customWidth="1"/>
    <col min="5" max="5" width="10.7109375" customWidth="1"/>
  </cols>
  <sheetData>
    <row r="1" spans="1:5" x14ac:dyDescent="0.2">
      <c r="A1" s="1" t="s">
        <v>156</v>
      </c>
    </row>
    <row r="2" spans="1:5" x14ac:dyDescent="0.2">
      <c r="A2" s="1" t="s">
        <v>114</v>
      </c>
      <c r="C2" s="33"/>
    </row>
    <row r="4" spans="1:5" ht="18.75" x14ac:dyDescent="0.3">
      <c r="A4" s="23" t="s">
        <v>157</v>
      </c>
      <c r="B4" s="13"/>
      <c r="C4" s="13"/>
      <c r="D4" s="13"/>
    </row>
    <row r="5" spans="1:5" ht="15.75" x14ac:dyDescent="0.25">
      <c r="A5" s="115" t="s">
        <v>158</v>
      </c>
      <c r="B5" s="116"/>
      <c r="C5" s="116"/>
      <c r="D5" s="116"/>
      <c r="E5" s="116"/>
    </row>
    <row r="6" spans="1:5" ht="15.75" x14ac:dyDescent="0.25">
      <c r="A6" s="85"/>
      <c r="B6" s="102" t="s">
        <v>159</v>
      </c>
      <c r="C6" s="32"/>
      <c r="D6" s="32"/>
      <c r="E6" s="32"/>
    </row>
    <row r="7" spans="1:5" ht="13.5" thickBot="1" x14ac:dyDescent="0.25">
      <c r="A7" s="6" t="s">
        <v>160</v>
      </c>
      <c r="B7" s="29" t="s">
        <v>161</v>
      </c>
      <c r="C7" s="29" t="s">
        <v>162</v>
      </c>
      <c r="D7" s="29" t="s">
        <v>163</v>
      </c>
      <c r="E7" s="17" t="s">
        <v>164</v>
      </c>
    </row>
    <row r="8" spans="1:5" ht="14.1" customHeight="1" thickTop="1" x14ac:dyDescent="0.2">
      <c r="A8" s="28">
        <v>1</v>
      </c>
      <c r="B8" s="55">
        <v>20</v>
      </c>
      <c r="C8" s="56">
        <v>16.5</v>
      </c>
      <c r="D8" s="64">
        <v>12.6</v>
      </c>
      <c r="E8" s="57">
        <v>1</v>
      </c>
    </row>
    <row r="9" spans="1:5" ht="14.1" customHeight="1" x14ac:dyDescent="0.2">
      <c r="A9" s="28">
        <v>2</v>
      </c>
      <c r="B9" s="58">
        <v>16</v>
      </c>
      <c r="C9" s="59">
        <v>12</v>
      </c>
      <c r="D9" s="65">
        <v>6.5</v>
      </c>
      <c r="E9" s="60">
        <v>2</v>
      </c>
    </row>
    <row r="10" spans="1:5" ht="14.1" customHeight="1" x14ac:dyDescent="0.2">
      <c r="A10" s="28">
        <v>3</v>
      </c>
      <c r="B10" s="58">
        <v>23</v>
      </c>
      <c r="C10" s="59">
        <v>16</v>
      </c>
      <c r="D10" s="65">
        <v>9.6999999999999993</v>
      </c>
      <c r="E10" s="60">
        <v>1</v>
      </c>
    </row>
    <row r="11" spans="1:5" ht="14.1" customHeight="1" x14ac:dyDescent="0.2">
      <c r="A11" s="28">
        <v>4</v>
      </c>
      <c r="B11" s="58">
        <v>165</v>
      </c>
      <c r="C11" s="59">
        <v>142</v>
      </c>
      <c r="D11" s="65">
        <v>13</v>
      </c>
      <c r="E11" s="60">
        <v>1</v>
      </c>
    </row>
    <row r="12" spans="1:5" ht="14.1" customHeight="1" x14ac:dyDescent="0.2">
      <c r="A12" s="28">
        <v>5</v>
      </c>
      <c r="B12" s="58">
        <v>41</v>
      </c>
      <c r="C12" s="59">
        <v>38</v>
      </c>
      <c r="D12" s="65">
        <v>13.3</v>
      </c>
      <c r="E12" s="60">
        <v>1</v>
      </c>
    </row>
    <row r="13" spans="1:5" ht="14.1" customHeight="1" x14ac:dyDescent="0.2">
      <c r="A13" s="28">
        <v>6</v>
      </c>
      <c r="B13" s="58">
        <v>26</v>
      </c>
      <c r="C13" s="59">
        <v>24</v>
      </c>
      <c r="D13" s="65">
        <v>3.9</v>
      </c>
      <c r="E13" s="60">
        <v>3</v>
      </c>
    </row>
    <row r="14" spans="1:5" ht="14.1" customHeight="1" x14ac:dyDescent="0.2">
      <c r="A14" s="28">
        <v>7</v>
      </c>
      <c r="B14" s="58">
        <v>15</v>
      </c>
      <c r="C14" s="59">
        <v>12</v>
      </c>
      <c r="D14" s="65">
        <v>2</v>
      </c>
      <c r="E14" s="60">
        <v>4</v>
      </c>
    </row>
    <row r="15" spans="1:5" ht="14.1" customHeight="1" x14ac:dyDescent="0.2">
      <c r="A15" s="28">
        <v>8</v>
      </c>
      <c r="B15" s="58">
        <v>15</v>
      </c>
      <c r="C15" s="59">
        <v>4</v>
      </c>
      <c r="D15" s="65">
        <v>12</v>
      </c>
      <c r="E15" s="60">
        <v>1</v>
      </c>
    </row>
    <row r="16" spans="1:5" ht="14.1" customHeight="1" x14ac:dyDescent="0.2">
      <c r="A16" s="28">
        <v>9</v>
      </c>
      <c r="B16" s="58">
        <v>13</v>
      </c>
      <c r="C16" s="59">
        <v>4.5</v>
      </c>
      <c r="D16" s="65">
        <v>10.6</v>
      </c>
      <c r="E16" s="60">
        <v>1</v>
      </c>
    </row>
    <row r="17" spans="1:5" ht="14.1" customHeight="1" x14ac:dyDescent="0.2">
      <c r="A17" s="28">
        <v>10</v>
      </c>
      <c r="B17" s="58"/>
      <c r="C17" s="59"/>
      <c r="D17" s="65"/>
      <c r="E17" s="60"/>
    </row>
    <row r="18" spans="1:5" ht="14.1" customHeight="1" x14ac:dyDescent="0.2">
      <c r="A18" s="28">
        <v>11</v>
      </c>
      <c r="B18" s="58"/>
      <c r="C18" s="59"/>
      <c r="D18" s="65"/>
      <c r="E18" s="60"/>
    </row>
    <row r="19" spans="1:5" ht="14.1" customHeight="1" x14ac:dyDescent="0.2">
      <c r="A19" s="28">
        <v>12</v>
      </c>
      <c r="B19" s="58"/>
      <c r="C19" s="59"/>
      <c r="D19" s="65"/>
      <c r="E19" s="60"/>
    </row>
    <row r="20" spans="1:5" ht="14.1" customHeight="1" x14ac:dyDescent="0.2">
      <c r="A20" s="28">
        <v>13</v>
      </c>
      <c r="B20" s="58"/>
      <c r="C20" s="59"/>
      <c r="D20" s="65"/>
      <c r="E20" s="60"/>
    </row>
    <row r="21" spans="1:5" ht="14.1" customHeight="1" x14ac:dyDescent="0.2">
      <c r="A21" s="28">
        <v>14</v>
      </c>
      <c r="B21" s="58"/>
      <c r="C21" s="59"/>
      <c r="D21" s="65"/>
      <c r="E21" s="60"/>
    </row>
    <row r="22" spans="1:5" ht="14.1" customHeight="1" x14ac:dyDescent="0.2">
      <c r="A22" s="28">
        <v>15</v>
      </c>
      <c r="B22" s="58"/>
      <c r="C22" s="59"/>
      <c r="D22" s="65"/>
      <c r="E22" s="60"/>
    </row>
    <row r="23" spans="1:5" ht="14.1" customHeight="1" x14ac:dyDescent="0.2">
      <c r="A23" s="28">
        <v>16</v>
      </c>
      <c r="B23" s="58"/>
      <c r="C23" s="59"/>
      <c r="D23" s="65"/>
      <c r="E23" s="60"/>
    </row>
    <row r="24" spans="1:5" ht="14.1" customHeight="1" x14ac:dyDescent="0.2">
      <c r="A24" s="28">
        <v>17</v>
      </c>
      <c r="B24" s="58"/>
      <c r="C24" s="59"/>
      <c r="D24" s="65"/>
      <c r="E24" s="60"/>
    </row>
    <row r="25" spans="1:5" ht="14.1" customHeight="1" x14ac:dyDescent="0.2">
      <c r="A25" s="28">
        <v>18</v>
      </c>
      <c r="B25" s="58"/>
      <c r="C25" s="59"/>
      <c r="D25" s="65"/>
      <c r="E25" s="60"/>
    </row>
    <row r="26" spans="1:5" ht="14.1" customHeight="1" x14ac:dyDescent="0.2">
      <c r="A26" s="28">
        <v>19</v>
      </c>
      <c r="B26" s="58"/>
      <c r="C26" s="59"/>
      <c r="D26" s="65"/>
      <c r="E26" s="60"/>
    </row>
    <row r="27" spans="1:5" ht="14.1" customHeight="1" x14ac:dyDescent="0.2">
      <c r="A27" s="28">
        <v>20</v>
      </c>
      <c r="B27" s="58"/>
      <c r="C27" s="59"/>
      <c r="D27" s="65"/>
      <c r="E27" s="60"/>
    </row>
    <row r="28" spans="1:5" ht="14.1" customHeight="1" x14ac:dyDescent="0.2">
      <c r="A28" s="28">
        <v>21</v>
      </c>
      <c r="B28" s="58"/>
      <c r="C28" s="59"/>
      <c r="D28" s="65"/>
      <c r="E28" s="60"/>
    </row>
    <row r="29" spans="1:5" ht="14.1" customHeight="1" x14ac:dyDescent="0.2">
      <c r="A29" s="28">
        <v>22</v>
      </c>
      <c r="B29" s="58"/>
      <c r="C29" s="59"/>
      <c r="D29" s="65"/>
      <c r="E29" s="60"/>
    </row>
    <row r="30" spans="1:5" ht="14.1" customHeight="1" x14ac:dyDescent="0.2">
      <c r="A30" s="28">
        <v>23</v>
      </c>
      <c r="B30" s="58"/>
      <c r="C30" s="59"/>
      <c r="D30" s="65"/>
      <c r="E30" s="60"/>
    </row>
    <row r="31" spans="1:5" ht="14.1" customHeight="1" x14ac:dyDescent="0.2">
      <c r="A31" s="28">
        <v>24</v>
      </c>
      <c r="B31" s="58"/>
      <c r="C31" s="59"/>
      <c r="D31" s="65"/>
      <c r="E31" s="60"/>
    </row>
    <row r="32" spans="1:5" ht="14.1" customHeight="1" x14ac:dyDescent="0.2">
      <c r="A32" s="28">
        <v>25</v>
      </c>
      <c r="B32" s="58"/>
      <c r="C32" s="59"/>
      <c r="D32" s="65"/>
      <c r="E32" s="60"/>
    </row>
    <row r="33" spans="1:5" ht="14.1" customHeight="1" x14ac:dyDescent="0.2">
      <c r="A33" s="28">
        <v>26</v>
      </c>
      <c r="B33" s="58"/>
      <c r="C33" s="59"/>
      <c r="D33" s="65"/>
      <c r="E33" s="60"/>
    </row>
    <row r="34" spans="1:5" ht="14.1" customHeight="1" x14ac:dyDescent="0.2">
      <c r="A34" s="28">
        <v>27</v>
      </c>
      <c r="B34" s="58"/>
      <c r="C34" s="59"/>
      <c r="D34" s="65"/>
      <c r="E34" s="60"/>
    </row>
    <row r="35" spans="1:5" ht="14.1" customHeight="1" x14ac:dyDescent="0.2">
      <c r="A35" s="28">
        <v>28</v>
      </c>
      <c r="B35" s="58"/>
      <c r="C35" s="59"/>
      <c r="D35" s="65"/>
      <c r="E35" s="60"/>
    </row>
    <row r="36" spans="1:5" ht="14.1" customHeight="1" x14ac:dyDescent="0.2">
      <c r="A36" s="28">
        <v>29</v>
      </c>
      <c r="B36" s="58"/>
      <c r="C36" s="59"/>
      <c r="D36" s="65"/>
      <c r="E36" s="60"/>
    </row>
    <row r="37" spans="1:5" ht="14.1" customHeight="1" x14ac:dyDescent="0.2">
      <c r="A37" s="28">
        <v>30</v>
      </c>
      <c r="B37" s="58"/>
      <c r="C37" s="59"/>
      <c r="D37" s="65"/>
      <c r="E37" s="60"/>
    </row>
    <row r="38" spans="1:5" ht="14.1" customHeight="1" x14ac:dyDescent="0.2">
      <c r="A38" s="28">
        <v>31</v>
      </c>
      <c r="B38" s="58"/>
      <c r="C38" s="59"/>
      <c r="D38" s="65"/>
      <c r="E38" s="60"/>
    </row>
    <row r="39" spans="1:5" ht="14.1" customHeight="1" x14ac:dyDescent="0.2">
      <c r="A39" s="28">
        <v>32</v>
      </c>
      <c r="B39" s="58"/>
      <c r="C39" s="59"/>
      <c r="D39" s="65"/>
      <c r="E39" s="60"/>
    </row>
    <row r="40" spans="1:5" ht="14.1" customHeight="1" x14ac:dyDescent="0.2">
      <c r="A40" s="28">
        <v>33</v>
      </c>
      <c r="B40" s="58"/>
      <c r="C40" s="59"/>
      <c r="D40" s="65"/>
      <c r="E40" s="60"/>
    </row>
    <row r="41" spans="1:5" ht="14.1" customHeight="1" x14ac:dyDescent="0.2">
      <c r="A41" s="28">
        <v>34</v>
      </c>
      <c r="B41" s="58"/>
      <c r="C41" s="59"/>
      <c r="D41" s="65"/>
      <c r="E41" s="60"/>
    </row>
    <row r="42" spans="1:5" ht="14.1" customHeight="1" x14ac:dyDescent="0.2">
      <c r="A42" s="28">
        <v>35</v>
      </c>
      <c r="B42" s="58"/>
      <c r="C42" s="59"/>
      <c r="D42" s="65"/>
      <c r="E42" s="60"/>
    </row>
    <row r="43" spans="1:5" ht="14.1" customHeight="1" x14ac:dyDescent="0.2">
      <c r="A43" s="28">
        <v>36</v>
      </c>
      <c r="B43" s="58"/>
      <c r="C43" s="59"/>
      <c r="D43" s="65"/>
      <c r="E43" s="60"/>
    </row>
    <row r="44" spans="1:5" ht="14.1" customHeight="1" x14ac:dyDescent="0.2">
      <c r="A44" s="28">
        <v>37</v>
      </c>
      <c r="B44" s="58"/>
      <c r="C44" s="59"/>
      <c r="D44" s="65"/>
      <c r="E44" s="60"/>
    </row>
    <row r="45" spans="1:5" ht="14.1" customHeight="1" x14ac:dyDescent="0.2">
      <c r="A45" s="28">
        <v>38</v>
      </c>
      <c r="B45" s="58"/>
      <c r="C45" s="59"/>
      <c r="D45" s="65"/>
      <c r="E45" s="60"/>
    </row>
    <row r="46" spans="1:5" ht="14.1" customHeight="1" x14ac:dyDescent="0.2">
      <c r="A46" s="28">
        <v>39</v>
      </c>
      <c r="B46" s="58"/>
      <c r="C46" s="59"/>
      <c r="D46" s="65"/>
      <c r="E46" s="60"/>
    </row>
    <row r="47" spans="1:5" ht="14.1" customHeight="1" x14ac:dyDescent="0.2">
      <c r="A47" s="28">
        <v>40</v>
      </c>
      <c r="B47" s="58"/>
      <c r="C47" s="59"/>
      <c r="D47" s="65"/>
      <c r="E47" s="60"/>
    </row>
    <row r="48" spans="1:5" ht="14.1" customHeight="1" x14ac:dyDescent="0.2">
      <c r="A48" s="28">
        <v>41</v>
      </c>
      <c r="B48" s="58"/>
      <c r="C48" s="59"/>
      <c r="D48" s="65"/>
      <c r="E48" s="60"/>
    </row>
    <row r="49" spans="1:5" ht="14.1" customHeight="1" x14ac:dyDescent="0.2">
      <c r="A49" s="28">
        <v>42</v>
      </c>
      <c r="B49" s="58"/>
      <c r="C49" s="59"/>
      <c r="D49" s="65"/>
      <c r="E49" s="60"/>
    </row>
    <row r="50" spans="1:5" ht="14.1" customHeight="1" x14ac:dyDescent="0.2">
      <c r="A50" s="28">
        <v>43</v>
      </c>
      <c r="B50" s="58"/>
      <c r="C50" s="59"/>
      <c r="D50" s="65"/>
      <c r="E50" s="60"/>
    </row>
    <row r="51" spans="1:5" ht="14.1" customHeight="1" x14ac:dyDescent="0.2">
      <c r="A51" s="28">
        <v>44</v>
      </c>
      <c r="B51" s="58"/>
      <c r="C51" s="59"/>
      <c r="D51" s="65"/>
      <c r="E51" s="60"/>
    </row>
    <row r="52" spans="1:5" ht="14.1" customHeight="1" x14ac:dyDescent="0.2">
      <c r="A52" s="28">
        <v>45</v>
      </c>
      <c r="B52" s="58"/>
      <c r="C52" s="59"/>
      <c r="D52" s="65"/>
      <c r="E52" s="60"/>
    </row>
    <row r="53" spans="1:5" ht="14.1" customHeight="1" x14ac:dyDescent="0.2">
      <c r="A53" s="28">
        <v>46</v>
      </c>
      <c r="B53" s="58"/>
      <c r="C53" s="59"/>
      <c r="D53" s="65"/>
      <c r="E53" s="60"/>
    </row>
    <row r="54" spans="1:5" ht="14.1" customHeight="1" x14ac:dyDescent="0.2">
      <c r="A54" s="28">
        <v>47</v>
      </c>
      <c r="B54" s="58"/>
      <c r="C54" s="59"/>
      <c r="D54" s="65"/>
      <c r="E54" s="60"/>
    </row>
    <row r="55" spans="1:5" ht="14.1" customHeight="1" x14ac:dyDescent="0.2">
      <c r="A55" s="28">
        <v>48</v>
      </c>
      <c r="B55" s="58"/>
      <c r="C55" s="59"/>
      <c r="D55" s="65"/>
      <c r="E55" s="60"/>
    </row>
    <row r="56" spans="1:5" ht="14.1" customHeight="1" x14ac:dyDescent="0.2">
      <c r="A56" s="28">
        <v>49</v>
      </c>
      <c r="B56" s="58"/>
      <c r="C56" s="59"/>
      <c r="D56" s="65"/>
      <c r="E56" s="60"/>
    </row>
    <row r="57" spans="1:5" ht="14.1" customHeight="1" x14ac:dyDescent="0.2">
      <c r="A57" s="28">
        <v>50</v>
      </c>
      <c r="B57" s="58"/>
      <c r="C57" s="59"/>
      <c r="D57" s="65"/>
      <c r="E57" s="60"/>
    </row>
    <row r="58" spans="1:5" ht="14.1" customHeight="1" x14ac:dyDescent="0.2">
      <c r="A58" s="28">
        <v>51</v>
      </c>
      <c r="B58" s="58"/>
      <c r="C58" s="59"/>
      <c r="D58" s="65"/>
      <c r="E58" s="60"/>
    </row>
    <row r="59" spans="1:5" ht="14.1" customHeight="1" x14ac:dyDescent="0.2">
      <c r="A59" s="28">
        <v>52</v>
      </c>
      <c r="B59" s="58"/>
      <c r="C59" s="59"/>
      <c r="D59" s="65"/>
      <c r="E59" s="60"/>
    </row>
    <row r="60" spans="1:5" ht="14.1" customHeight="1" x14ac:dyDescent="0.2">
      <c r="A60" s="28">
        <v>53</v>
      </c>
      <c r="B60" s="58"/>
      <c r="C60" s="59"/>
      <c r="D60" s="65"/>
      <c r="E60" s="60"/>
    </row>
    <row r="61" spans="1:5" ht="14.1" customHeight="1" x14ac:dyDescent="0.2">
      <c r="A61" s="28">
        <v>54</v>
      </c>
      <c r="B61" s="58"/>
      <c r="C61" s="59"/>
      <c r="D61" s="65"/>
      <c r="E61" s="60"/>
    </row>
    <row r="62" spans="1:5" ht="14.1" customHeight="1" x14ac:dyDescent="0.2">
      <c r="A62" s="28">
        <v>55</v>
      </c>
      <c r="B62" s="58"/>
      <c r="C62" s="59"/>
      <c r="D62" s="65"/>
      <c r="E62" s="60"/>
    </row>
    <row r="63" spans="1:5" ht="14.1" customHeight="1" x14ac:dyDescent="0.2">
      <c r="A63" s="28">
        <v>56</v>
      </c>
      <c r="B63" s="58"/>
      <c r="C63" s="59"/>
      <c r="D63" s="65"/>
      <c r="E63" s="60"/>
    </row>
    <row r="64" spans="1:5" ht="14.1" customHeight="1" x14ac:dyDescent="0.2">
      <c r="A64" s="28">
        <v>57</v>
      </c>
      <c r="B64" s="58"/>
      <c r="C64" s="59"/>
      <c r="D64" s="65"/>
      <c r="E64" s="60"/>
    </row>
    <row r="65" spans="1:5" ht="14.1" customHeight="1" x14ac:dyDescent="0.2">
      <c r="A65" s="28">
        <v>58</v>
      </c>
      <c r="B65" s="58"/>
      <c r="C65" s="59"/>
      <c r="D65" s="65"/>
      <c r="E65" s="60"/>
    </row>
    <row r="66" spans="1:5" ht="14.1" customHeight="1" x14ac:dyDescent="0.2">
      <c r="A66" s="28">
        <v>59</v>
      </c>
      <c r="B66" s="58"/>
      <c r="C66" s="59"/>
      <c r="D66" s="65"/>
      <c r="E66" s="60"/>
    </row>
    <row r="67" spans="1:5" ht="14.1" customHeight="1" x14ac:dyDescent="0.2">
      <c r="A67" s="28">
        <v>60</v>
      </c>
      <c r="B67" s="58"/>
      <c r="C67" s="59"/>
      <c r="D67" s="65"/>
      <c r="E67" s="60"/>
    </row>
    <row r="68" spans="1:5" ht="14.1" customHeight="1" x14ac:dyDescent="0.2">
      <c r="A68" s="28">
        <v>61</v>
      </c>
      <c r="B68" s="58"/>
      <c r="C68" s="59"/>
      <c r="D68" s="65"/>
      <c r="E68" s="60"/>
    </row>
    <row r="69" spans="1:5" ht="14.1" customHeight="1" x14ac:dyDescent="0.2">
      <c r="A69" s="28">
        <v>62</v>
      </c>
      <c r="B69" s="58"/>
      <c r="C69" s="59"/>
      <c r="D69" s="65"/>
      <c r="E69" s="60"/>
    </row>
    <row r="70" spans="1:5" ht="14.1" customHeight="1" x14ac:dyDescent="0.2">
      <c r="A70" s="28">
        <v>63</v>
      </c>
      <c r="B70" s="58"/>
      <c r="C70" s="59"/>
      <c r="D70" s="65"/>
      <c r="E70" s="60"/>
    </row>
    <row r="71" spans="1:5" ht="14.1" customHeight="1" x14ac:dyDescent="0.2">
      <c r="A71" s="28">
        <v>64</v>
      </c>
      <c r="B71" s="58"/>
      <c r="C71" s="59"/>
      <c r="D71" s="65"/>
      <c r="E71" s="60"/>
    </row>
    <row r="72" spans="1:5" ht="14.1" customHeight="1" x14ac:dyDescent="0.2">
      <c r="A72" s="28">
        <v>65</v>
      </c>
      <c r="B72" s="58"/>
      <c r="C72" s="59"/>
      <c r="D72" s="65"/>
      <c r="E72" s="60"/>
    </row>
    <row r="73" spans="1:5" ht="14.1" customHeight="1" x14ac:dyDescent="0.2">
      <c r="A73" s="28">
        <v>66</v>
      </c>
      <c r="B73" s="58"/>
      <c r="C73" s="59"/>
      <c r="D73" s="65"/>
      <c r="E73" s="60"/>
    </row>
    <row r="74" spans="1:5" ht="14.1" customHeight="1" x14ac:dyDescent="0.2">
      <c r="A74" s="28">
        <v>67</v>
      </c>
      <c r="B74" s="58"/>
      <c r="C74" s="59"/>
      <c r="D74" s="65"/>
      <c r="E74" s="60"/>
    </row>
    <row r="75" spans="1:5" ht="14.1" customHeight="1" x14ac:dyDescent="0.2">
      <c r="A75" s="28">
        <v>68</v>
      </c>
      <c r="B75" s="58"/>
      <c r="C75" s="59"/>
      <c r="D75" s="65"/>
      <c r="E75" s="60"/>
    </row>
    <row r="76" spans="1:5" ht="14.1" customHeight="1" x14ac:dyDescent="0.2">
      <c r="A76" s="28">
        <v>69</v>
      </c>
      <c r="B76" s="58"/>
      <c r="C76" s="59"/>
      <c r="D76" s="65"/>
      <c r="E76" s="60"/>
    </row>
    <row r="77" spans="1:5" ht="14.1" customHeight="1" x14ac:dyDescent="0.2">
      <c r="A77" s="28">
        <v>70</v>
      </c>
      <c r="B77" s="58"/>
      <c r="C77" s="59"/>
      <c r="D77" s="65"/>
      <c r="E77" s="60"/>
    </row>
    <row r="78" spans="1:5" ht="14.1" customHeight="1" x14ac:dyDescent="0.2">
      <c r="A78" s="28">
        <v>71</v>
      </c>
      <c r="B78" s="58"/>
      <c r="C78" s="59"/>
      <c r="D78" s="65"/>
      <c r="E78" s="60"/>
    </row>
    <row r="79" spans="1:5" ht="14.1" customHeight="1" x14ac:dyDescent="0.2">
      <c r="A79" s="28">
        <v>72</v>
      </c>
      <c r="B79" s="58"/>
      <c r="C79" s="59"/>
      <c r="D79" s="65"/>
      <c r="E79" s="60"/>
    </row>
    <row r="80" spans="1:5" ht="14.1" customHeight="1" x14ac:dyDescent="0.2">
      <c r="A80" s="28">
        <v>73</v>
      </c>
      <c r="B80" s="58"/>
      <c r="C80" s="59"/>
      <c r="D80" s="65"/>
      <c r="E80" s="60"/>
    </row>
    <row r="81" spans="1:5" ht="14.1" customHeight="1" x14ac:dyDescent="0.2">
      <c r="A81" s="28">
        <v>74</v>
      </c>
      <c r="B81" s="58"/>
      <c r="C81" s="59"/>
      <c r="D81" s="65"/>
      <c r="E81" s="60"/>
    </row>
    <row r="82" spans="1:5" ht="14.1" customHeight="1" x14ac:dyDescent="0.2">
      <c r="A82" s="28">
        <v>75</v>
      </c>
      <c r="B82" s="58"/>
      <c r="C82" s="59"/>
      <c r="D82" s="65"/>
      <c r="E82" s="60"/>
    </row>
    <row r="83" spans="1:5" ht="14.1" customHeight="1" x14ac:dyDescent="0.2">
      <c r="A83" s="28">
        <v>76</v>
      </c>
      <c r="B83" s="58"/>
      <c r="C83" s="59"/>
      <c r="D83" s="65"/>
      <c r="E83" s="60"/>
    </row>
    <row r="84" spans="1:5" ht="14.1" customHeight="1" x14ac:dyDescent="0.2">
      <c r="A84" s="28">
        <v>77</v>
      </c>
      <c r="B84" s="58"/>
      <c r="C84" s="59"/>
      <c r="D84" s="65"/>
      <c r="E84" s="60"/>
    </row>
    <row r="85" spans="1:5" ht="14.1" customHeight="1" x14ac:dyDescent="0.2">
      <c r="A85" s="28">
        <v>78</v>
      </c>
      <c r="B85" s="58"/>
      <c r="C85" s="59"/>
      <c r="D85" s="65"/>
      <c r="E85" s="60"/>
    </row>
    <row r="86" spans="1:5" ht="14.1" customHeight="1" x14ac:dyDescent="0.2">
      <c r="A86" s="28">
        <v>79</v>
      </c>
      <c r="B86" s="66"/>
      <c r="C86" s="67"/>
      <c r="D86" s="68"/>
      <c r="E86" s="69"/>
    </row>
    <row r="87" spans="1:5" ht="14.1" customHeight="1" thickBot="1" x14ac:dyDescent="0.25">
      <c r="A87" s="28">
        <v>80</v>
      </c>
      <c r="B87" s="61"/>
      <c r="C87" s="62"/>
      <c r="D87" s="62"/>
      <c r="E87" s="63"/>
    </row>
    <row r="88" spans="1:5" ht="13.5" thickTop="1" x14ac:dyDescent="0.2"/>
  </sheetData>
  <mergeCells count="1">
    <mergeCell ref="A5:E5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09"/>
  <sheetViews>
    <sheetView topLeftCell="A11" workbookViewId="0">
      <selection activeCell="C37" sqref="C37"/>
    </sheetView>
  </sheetViews>
  <sheetFormatPr defaultRowHeight="12.75" x14ac:dyDescent="0.2"/>
  <cols>
    <col min="3" max="3" width="12.42578125" customWidth="1"/>
    <col min="4" max="5" width="10.7109375" customWidth="1"/>
    <col min="6" max="6" width="11.42578125" customWidth="1"/>
  </cols>
  <sheetData>
    <row r="1" spans="1:10" x14ac:dyDescent="0.2">
      <c r="A1" s="1" t="s">
        <v>165</v>
      </c>
    </row>
    <row r="2" spans="1:10" x14ac:dyDescent="0.2">
      <c r="A2" s="1" t="s">
        <v>114</v>
      </c>
      <c r="C2" s="33"/>
    </row>
    <row r="3" spans="1:10" x14ac:dyDescent="0.2">
      <c r="A3" s="1"/>
    </row>
    <row r="4" spans="1:10" ht="18.75" x14ac:dyDescent="0.3">
      <c r="A4" s="10" t="s">
        <v>166</v>
      </c>
      <c r="B4" s="4"/>
      <c r="C4" s="4"/>
    </row>
    <row r="5" spans="1:10" ht="14.1" customHeight="1" x14ac:dyDescent="0.3">
      <c r="A5" s="10"/>
      <c r="B5" s="4"/>
      <c r="C5" s="4"/>
      <c r="H5" s="33"/>
      <c r="J5" s="33"/>
    </row>
    <row r="6" spans="1:10" ht="14.1" customHeight="1" x14ac:dyDescent="0.25">
      <c r="A6" s="41" t="s">
        <v>167</v>
      </c>
      <c r="B6" s="4"/>
      <c r="C6" s="4"/>
      <c r="D6" s="14">
        <v>46.823</v>
      </c>
      <c r="H6" s="33"/>
      <c r="J6" s="33"/>
    </row>
    <row r="7" spans="1:10" ht="14.1" customHeight="1" x14ac:dyDescent="0.2">
      <c r="A7" t="s">
        <v>168</v>
      </c>
      <c r="B7" s="4"/>
      <c r="C7" s="4"/>
      <c r="H7" s="33"/>
      <c r="J7" s="33"/>
    </row>
    <row r="8" spans="1:10" ht="14.1" customHeight="1" x14ac:dyDescent="0.2">
      <c r="A8" t="s">
        <v>169</v>
      </c>
      <c r="B8" s="4"/>
      <c r="C8" s="4"/>
      <c r="H8" s="33"/>
      <c r="J8" s="33"/>
    </row>
    <row r="9" spans="1:10" ht="14.1" customHeight="1" x14ac:dyDescent="0.25">
      <c r="A9" s="41"/>
      <c r="B9" s="4"/>
      <c r="C9" s="4"/>
      <c r="H9" s="33"/>
      <c r="J9" s="33"/>
    </row>
    <row r="10" spans="1:10" ht="14.1" customHeight="1" x14ac:dyDescent="0.25">
      <c r="A10" s="41" t="s">
        <v>170</v>
      </c>
      <c r="B10" s="4"/>
      <c r="C10" s="4"/>
    </row>
    <row r="11" spans="1:10" ht="14.1" customHeight="1" x14ac:dyDescent="0.25">
      <c r="A11" s="41" t="s">
        <v>171</v>
      </c>
      <c r="B11" s="4"/>
      <c r="C11" s="4"/>
    </row>
    <row r="12" spans="1:10" ht="14.1" customHeight="1" x14ac:dyDescent="0.2">
      <c r="A12" s="33" t="s">
        <v>172</v>
      </c>
      <c r="B12" s="4"/>
      <c r="C12" s="4"/>
    </row>
    <row r="13" spans="1:10" ht="14.1" customHeight="1" x14ac:dyDescent="0.2">
      <c r="A13" s="33" t="s">
        <v>173</v>
      </c>
      <c r="B13" s="4"/>
      <c r="C13" s="4"/>
    </row>
    <row r="14" spans="1:10" ht="14.1" customHeight="1" x14ac:dyDescent="0.2">
      <c r="A14" s="33" t="s">
        <v>174</v>
      </c>
      <c r="B14" s="4"/>
      <c r="C14" s="4"/>
    </row>
    <row r="15" spans="1:10" ht="14.1" customHeight="1" x14ac:dyDescent="0.25">
      <c r="A15" s="41"/>
      <c r="B15" s="4"/>
      <c r="C15" s="4"/>
    </row>
    <row r="16" spans="1:10" ht="14.1" customHeight="1" x14ac:dyDescent="0.3">
      <c r="A16" s="10"/>
      <c r="B16" s="4"/>
      <c r="C16" s="36" t="s">
        <v>175</v>
      </c>
      <c r="F16" s="39" t="s">
        <v>176</v>
      </c>
    </row>
    <row r="17" spans="1:7" ht="14.1" customHeight="1" x14ac:dyDescent="0.2">
      <c r="C17" s="34" t="s">
        <v>177</v>
      </c>
      <c r="D17" s="36" t="s">
        <v>178</v>
      </c>
      <c r="F17" s="40" t="s">
        <v>179</v>
      </c>
    </row>
    <row r="18" spans="1:7" ht="14.1" customHeight="1" thickBot="1" x14ac:dyDescent="0.25">
      <c r="A18" s="6" t="s">
        <v>160</v>
      </c>
      <c r="B18" s="29" t="s">
        <v>180</v>
      </c>
      <c r="C18" s="35" t="s">
        <v>181</v>
      </c>
      <c r="D18" s="37" t="s">
        <v>182</v>
      </c>
      <c r="E18" s="31" t="s">
        <v>164</v>
      </c>
      <c r="F18" s="33" t="s">
        <v>183</v>
      </c>
      <c r="G18" s="38"/>
    </row>
    <row r="19" spans="1:7" ht="13.5" thickTop="1" x14ac:dyDescent="0.2">
      <c r="A19" s="28">
        <v>1</v>
      </c>
      <c r="B19" s="44">
        <v>11</v>
      </c>
      <c r="C19" s="48"/>
      <c r="D19" s="48">
        <v>8</v>
      </c>
      <c r="E19" s="48">
        <v>4</v>
      </c>
      <c r="F19" s="99" t="s">
        <v>184</v>
      </c>
    </row>
    <row r="20" spans="1:7" x14ac:dyDescent="0.2">
      <c r="A20" s="28">
        <v>2</v>
      </c>
      <c r="B20" s="45">
        <v>182.3</v>
      </c>
      <c r="C20" s="43"/>
      <c r="D20" s="42">
        <v>2</v>
      </c>
      <c r="E20" s="42">
        <v>8</v>
      </c>
      <c r="F20" s="100" t="s">
        <v>185</v>
      </c>
    </row>
    <row r="21" spans="1:7" x14ac:dyDescent="0.2">
      <c r="A21" s="28">
        <v>3</v>
      </c>
      <c r="B21" s="46">
        <v>99</v>
      </c>
      <c r="C21" s="42"/>
      <c r="D21" s="42">
        <v>1.5</v>
      </c>
      <c r="E21" s="42">
        <v>8</v>
      </c>
      <c r="F21" s="100" t="s">
        <v>185</v>
      </c>
    </row>
    <row r="22" spans="1:7" x14ac:dyDescent="0.2">
      <c r="A22" s="28">
        <v>4</v>
      </c>
      <c r="B22" s="46">
        <v>86.5</v>
      </c>
      <c r="C22" s="42"/>
      <c r="D22" s="42">
        <v>2</v>
      </c>
      <c r="E22" s="42">
        <v>8</v>
      </c>
      <c r="F22" s="100" t="s">
        <v>185</v>
      </c>
    </row>
    <row r="23" spans="1:7" x14ac:dyDescent="0.2">
      <c r="A23" s="28">
        <v>5</v>
      </c>
      <c r="B23" s="46">
        <v>13</v>
      </c>
      <c r="C23" s="42"/>
      <c r="D23" s="42">
        <v>5.5</v>
      </c>
      <c r="E23" s="42">
        <v>4</v>
      </c>
      <c r="F23" s="100" t="s">
        <v>186</v>
      </c>
    </row>
    <row r="24" spans="1:7" x14ac:dyDescent="0.2">
      <c r="A24" s="28">
        <v>6</v>
      </c>
      <c r="B24" s="46">
        <v>128</v>
      </c>
      <c r="C24" s="42"/>
      <c r="D24" s="42">
        <v>3</v>
      </c>
      <c r="E24" s="42">
        <v>9</v>
      </c>
      <c r="F24" s="100" t="s">
        <v>187</v>
      </c>
    </row>
    <row r="25" spans="1:7" x14ac:dyDescent="0.2">
      <c r="A25" s="28">
        <v>7</v>
      </c>
      <c r="B25" s="46">
        <v>47</v>
      </c>
      <c r="C25" s="42"/>
      <c r="D25" s="42">
        <v>1</v>
      </c>
      <c r="E25" s="42">
        <v>8</v>
      </c>
      <c r="F25" s="100" t="s">
        <v>187</v>
      </c>
    </row>
    <row r="26" spans="1:7" x14ac:dyDescent="0.2">
      <c r="A26" s="28">
        <v>8</v>
      </c>
      <c r="B26" s="98">
        <v>21</v>
      </c>
      <c r="C26" s="42"/>
      <c r="D26" s="42">
        <v>1</v>
      </c>
      <c r="E26" s="42">
        <v>5</v>
      </c>
      <c r="F26" s="100" t="s">
        <v>187</v>
      </c>
    </row>
    <row r="27" spans="1:7" x14ac:dyDescent="0.2">
      <c r="A27" s="28">
        <v>9</v>
      </c>
      <c r="B27" s="46">
        <v>140</v>
      </c>
      <c r="C27" s="42"/>
      <c r="D27" s="42">
        <v>2</v>
      </c>
      <c r="E27" s="42">
        <v>8</v>
      </c>
      <c r="F27" s="100" t="s">
        <v>187</v>
      </c>
    </row>
    <row r="28" spans="1:7" x14ac:dyDescent="0.2">
      <c r="A28" s="28">
        <v>10</v>
      </c>
      <c r="B28" s="46">
        <v>19.100000000000001</v>
      </c>
      <c r="C28" s="42">
        <v>30</v>
      </c>
      <c r="D28" s="42"/>
      <c r="E28" s="42">
        <v>3</v>
      </c>
      <c r="F28" s="100" t="s">
        <v>186</v>
      </c>
    </row>
    <row r="29" spans="1:7" x14ac:dyDescent="0.2">
      <c r="A29" s="28">
        <v>11</v>
      </c>
      <c r="B29" s="46">
        <v>21.9</v>
      </c>
      <c r="C29" s="42"/>
      <c r="D29" s="42">
        <v>2.5</v>
      </c>
      <c r="E29" s="42">
        <v>4</v>
      </c>
      <c r="F29" s="100" t="s">
        <v>187</v>
      </c>
    </row>
    <row r="30" spans="1:7" x14ac:dyDescent="0.2">
      <c r="A30" s="28">
        <v>12</v>
      </c>
      <c r="B30" s="46">
        <v>164</v>
      </c>
      <c r="C30" s="42"/>
      <c r="D30" s="42">
        <v>0.5</v>
      </c>
      <c r="E30" s="42">
        <v>9</v>
      </c>
      <c r="F30" s="100" t="s">
        <v>187</v>
      </c>
    </row>
    <row r="31" spans="1:7" x14ac:dyDescent="0.2">
      <c r="A31" s="28">
        <v>13</v>
      </c>
      <c r="B31" s="46">
        <v>120.6</v>
      </c>
      <c r="C31" s="42">
        <v>50</v>
      </c>
      <c r="D31" s="42"/>
      <c r="E31" s="42">
        <v>4</v>
      </c>
      <c r="F31" s="100" t="s">
        <v>187</v>
      </c>
    </row>
    <row r="32" spans="1:7" x14ac:dyDescent="0.2">
      <c r="A32" s="28">
        <v>14</v>
      </c>
      <c r="B32" s="46">
        <v>230</v>
      </c>
      <c r="C32" s="42"/>
      <c r="D32" s="42">
        <v>10</v>
      </c>
      <c r="E32" s="42">
        <v>8</v>
      </c>
      <c r="F32" s="100" t="s">
        <v>187</v>
      </c>
    </row>
    <row r="33" spans="1:6" x14ac:dyDescent="0.2">
      <c r="A33" s="28">
        <v>15</v>
      </c>
      <c r="B33" s="46">
        <v>126.9</v>
      </c>
      <c r="C33" s="42">
        <v>90</v>
      </c>
      <c r="D33" s="42"/>
      <c r="E33" s="42">
        <v>6</v>
      </c>
      <c r="F33" s="100" t="s">
        <v>187</v>
      </c>
    </row>
    <row r="34" spans="1:6" x14ac:dyDescent="0.2">
      <c r="A34" s="28">
        <v>16</v>
      </c>
      <c r="B34" s="46">
        <v>92</v>
      </c>
      <c r="C34" s="42"/>
      <c r="D34" s="42">
        <v>5</v>
      </c>
      <c r="E34" s="42">
        <v>7</v>
      </c>
      <c r="F34" s="100" t="s">
        <v>187</v>
      </c>
    </row>
    <row r="35" spans="1:6" x14ac:dyDescent="0.2">
      <c r="A35" s="28">
        <v>17</v>
      </c>
      <c r="B35" s="46">
        <v>102.6</v>
      </c>
      <c r="C35" s="42">
        <v>65</v>
      </c>
      <c r="D35" s="42"/>
      <c r="E35" s="42">
        <v>6</v>
      </c>
      <c r="F35" s="100" t="s">
        <v>187</v>
      </c>
    </row>
    <row r="36" spans="1:6" x14ac:dyDescent="0.2">
      <c r="A36" s="28">
        <v>18</v>
      </c>
      <c r="B36" s="46">
        <v>25</v>
      </c>
      <c r="C36" s="42">
        <v>40</v>
      </c>
      <c r="D36" s="42"/>
      <c r="E36" s="42">
        <v>2</v>
      </c>
      <c r="F36" s="100" t="s">
        <v>186</v>
      </c>
    </row>
    <row r="37" spans="1:6" x14ac:dyDescent="0.2">
      <c r="A37" s="28">
        <v>19</v>
      </c>
      <c r="B37" s="46"/>
      <c r="C37" s="42"/>
      <c r="D37" s="42"/>
      <c r="E37" s="42"/>
      <c r="F37" s="100"/>
    </row>
    <row r="38" spans="1:6" x14ac:dyDescent="0.2">
      <c r="A38" s="28">
        <v>20</v>
      </c>
      <c r="B38" s="46"/>
      <c r="C38" s="42"/>
      <c r="D38" s="42"/>
      <c r="E38" s="42"/>
      <c r="F38" s="100"/>
    </row>
    <row r="39" spans="1:6" x14ac:dyDescent="0.2">
      <c r="A39" s="28">
        <v>21</v>
      </c>
      <c r="B39" s="46"/>
      <c r="C39" s="42"/>
      <c r="D39" s="42"/>
      <c r="E39" s="42"/>
      <c r="F39" s="100"/>
    </row>
    <row r="40" spans="1:6" x14ac:dyDescent="0.2">
      <c r="A40" s="28">
        <v>22</v>
      </c>
      <c r="B40" s="46"/>
      <c r="C40" s="42"/>
      <c r="D40" s="42"/>
      <c r="E40" s="42"/>
      <c r="F40" s="100"/>
    </row>
    <row r="41" spans="1:6" x14ac:dyDescent="0.2">
      <c r="A41" s="28">
        <v>23</v>
      </c>
      <c r="B41" s="46"/>
      <c r="C41" s="42"/>
      <c r="D41" s="42"/>
      <c r="E41" s="42"/>
      <c r="F41" s="100"/>
    </row>
    <row r="42" spans="1:6" x14ac:dyDescent="0.2">
      <c r="A42" s="28">
        <v>24</v>
      </c>
      <c r="B42" s="46"/>
      <c r="C42" s="42"/>
      <c r="D42" s="42"/>
      <c r="E42" s="42"/>
      <c r="F42" s="100"/>
    </row>
    <row r="43" spans="1:6" x14ac:dyDescent="0.2">
      <c r="A43" s="28">
        <v>25</v>
      </c>
      <c r="B43" s="46"/>
      <c r="C43" s="42"/>
      <c r="D43" s="42"/>
      <c r="E43" s="42"/>
      <c r="F43" s="100"/>
    </row>
    <row r="44" spans="1:6" x14ac:dyDescent="0.2">
      <c r="A44" s="28">
        <v>26</v>
      </c>
      <c r="B44" s="46"/>
      <c r="C44" s="42"/>
      <c r="D44" s="42"/>
      <c r="E44" s="42"/>
      <c r="F44" s="49"/>
    </row>
    <row r="45" spans="1:6" x14ac:dyDescent="0.2">
      <c r="A45" s="28">
        <v>27</v>
      </c>
      <c r="B45" s="46"/>
      <c r="C45" s="42"/>
      <c r="D45" s="42"/>
      <c r="E45" s="42"/>
      <c r="F45" s="49"/>
    </row>
    <row r="46" spans="1:6" x14ac:dyDescent="0.2">
      <c r="A46" s="28">
        <v>28</v>
      </c>
      <c r="B46" s="46"/>
      <c r="C46" s="42"/>
      <c r="D46" s="42"/>
      <c r="E46" s="42"/>
      <c r="F46" s="49"/>
    </row>
    <row r="47" spans="1:6" x14ac:dyDescent="0.2">
      <c r="A47" s="28">
        <v>29</v>
      </c>
      <c r="B47" s="46"/>
      <c r="C47" s="42"/>
      <c r="D47" s="42"/>
      <c r="E47" s="42"/>
      <c r="F47" s="49"/>
    </row>
    <row r="48" spans="1:6" x14ac:dyDescent="0.2">
      <c r="A48" s="28">
        <v>30</v>
      </c>
      <c r="B48" s="46"/>
      <c r="C48" s="42"/>
      <c r="D48" s="42"/>
      <c r="E48" s="42"/>
      <c r="F48" s="49"/>
    </row>
    <row r="49" spans="1:6" x14ac:dyDescent="0.2">
      <c r="A49" s="28">
        <v>31</v>
      </c>
      <c r="B49" s="46"/>
      <c r="C49" s="42"/>
      <c r="D49" s="42"/>
      <c r="E49" s="42"/>
      <c r="F49" s="49"/>
    </row>
    <row r="50" spans="1:6" x14ac:dyDescent="0.2">
      <c r="A50" s="28">
        <v>32</v>
      </c>
      <c r="B50" s="46"/>
      <c r="C50" s="42"/>
      <c r="D50" s="42"/>
      <c r="E50" s="42"/>
      <c r="F50" s="49"/>
    </row>
    <row r="51" spans="1:6" x14ac:dyDescent="0.2">
      <c r="A51" s="28">
        <v>33</v>
      </c>
      <c r="B51" s="46"/>
      <c r="C51" s="42"/>
      <c r="D51" s="42"/>
      <c r="E51" s="42"/>
      <c r="F51" s="49"/>
    </row>
    <row r="52" spans="1:6" x14ac:dyDescent="0.2">
      <c r="A52" s="28">
        <v>34</v>
      </c>
      <c r="B52" s="46"/>
      <c r="C52" s="42"/>
      <c r="D52" s="42"/>
      <c r="E52" s="42"/>
      <c r="F52" s="49"/>
    </row>
    <row r="53" spans="1:6" x14ac:dyDescent="0.2">
      <c r="A53" s="28">
        <v>35</v>
      </c>
      <c r="B53" s="46"/>
      <c r="C53" s="42"/>
      <c r="D53" s="42"/>
      <c r="E53" s="42"/>
      <c r="F53" s="49"/>
    </row>
    <row r="54" spans="1:6" x14ac:dyDescent="0.2">
      <c r="A54" s="28">
        <v>36</v>
      </c>
      <c r="B54" s="46"/>
      <c r="C54" s="42"/>
      <c r="D54" s="42"/>
      <c r="E54" s="42"/>
      <c r="F54" s="49"/>
    </row>
    <row r="55" spans="1:6" x14ac:dyDescent="0.2">
      <c r="A55" s="28">
        <v>37</v>
      </c>
      <c r="B55" s="46"/>
      <c r="C55" s="42"/>
      <c r="D55" s="42"/>
      <c r="E55" s="42"/>
      <c r="F55" s="49"/>
    </row>
    <row r="56" spans="1:6" x14ac:dyDescent="0.2">
      <c r="A56" s="28">
        <v>38</v>
      </c>
      <c r="B56" s="46"/>
      <c r="C56" s="42"/>
      <c r="D56" s="42"/>
      <c r="E56" s="42"/>
      <c r="F56" s="49"/>
    </row>
    <row r="57" spans="1:6" x14ac:dyDescent="0.2">
      <c r="A57" s="28">
        <v>39</v>
      </c>
      <c r="B57" s="46"/>
      <c r="C57" s="42"/>
      <c r="D57" s="42"/>
      <c r="E57" s="42"/>
      <c r="F57" s="49"/>
    </row>
    <row r="58" spans="1:6" x14ac:dyDescent="0.2">
      <c r="A58" s="28">
        <v>40</v>
      </c>
      <c r="B58" s="46"/>
      <c r="C58" s="42"/>
      <c r="D58" s="42"/>
      <c r="E58" s="42"/>
      <c r="F58" s="49"/>
    </row>
    <row r="59" spans="1:6" x14ac:dyDescent="0.2">
      <c r="A59" s="28">
        <v>41</v>
      </c>
      <c r="B59" s="46"/>
      <c r="C59" s="42"/>
      <c r="D59" s="42"/>
      <c r="E59" s="42"/>
      <c r="F59" s="49"/>
    </row>
    <row r="60" spans="1:6" x14ac:dyDescent="0.2">
      <c r="A60" s="28">
        <v>42</v>
      </c>
      <c r="B60" s="46"/>
      <c r="C60" s="42"/>
      <c r="D60" s="42"/>
      <c r="E60" s="42"/>
      <c r="F60" s="49"/>
    </row>
    <row r="61" spans="1:6" x14ac:dyDescent="0.2">
      <c r="A61" s="28">
        <v>43</v>
      </c>
      <c r="B61" s="46"/>
      <c r="C61" s="42"/>
      <c r="D61" s="42"/>
      <c r="E61" s="42"/>
      <c r="F61" s="49"/>
    </row>
    <row r="62" spans="1:6" x14ac:dyDescent="0.2">
      <c r="A62" s="28">
        <v>44</v>
      </c>
      <c r="B62" s="46"/>
      <c r="C62" s="42"/>
      <c r="D62" s="42"/>
      <c r="E62" s="42"/>
      <c r="F62" s="49"/>
    </row>
    <row r="63" spans="1:6" x14ac:dyDescent="0.2">
      <c r="A63" s="28">
        <v>45</v>
      </c>
      <c r="B63" s="46"/>
      <c r="C63" s="42"/>
      <c r="D63" s="42"/>
      <c r="E63" s="42"/>
      <c r="F63" s="49"/>
    </row>
    <row r="64" spans="1:6" x14ac:dyDescent="0.2">
      <c r="A64" s="28">
        <v>46</v>
      </c>
      <c r="B64" s="46"/>
      <c r="C64" s="42"/>
      <c r="D64" s="42"/>
      <c r="E64" s="42"/>
      <c r="F64" s="49"/>
    </row>
    <row r="65" spans="1:6" x14ac:dyDescent="0.2">
      <c r="A65" s="28">
        <v>47</v>
      </c>
      <c r="B65" s="46"/>
      <c r="C65" s="42"/>
      <c r="D65" s="42"/>
      <c r="E65" s="42"/>
      <c r="F65" s="49"/>
    </row>
    <row r="66" spans="1:6" x14ac:dyDescent="0.2">
      <c r="A66" s="28">
        <v>48</v>
      </c>
      <c r="B66" s="46"/>
      <c r="C66" s="42"/>
      <c r="D66" s="42"/>
      <c r="E66" s="42"/>
      <c r="F66" s="49"/>
    </row>
    <row r="67" spans="1:6" x14ac:dyDescent="0.2">
      <c r="A67" s="28">
        <v>49</v>
      </c>
      <c r="B67" s="46"/>
      <c r="C67" s="42"/>
      <c r="D67" s="42"/>
      <c r="E67" s="42"/>
      <c r="F67" s="49"/>
    </row>
    <row r="68" spans="1:6" x14ac:dyDescent="0.2">
      <c r="A68" s="28">
        <v>50</v>
      </c>
      <c r="B68" s="46"/>
      <c r="C68" s="42"/>
      <c r="D68" s="42"/>
      <c r="E68" s="42"/>
      <c r="F68" s="49"/>
    </row>
    <row r="69" spans="1:6" x14ac:dyDescent="0.2">
      <c r="A69" s="28">
        <v>51</v>
      </c>
      <c r="B69" s="46"/>
      <c r="C69" s="42"/>
      <c r="D69" s="42"/>
      <c r="E69" s="42"/>
      <c r="F69" s="49"/>
    </row>
    <row r="70" spans="1:6" x14ac:dyDescent="0.2">
      <c r="A70" s="28">
        <v>52</v>
      </c>
      <c r="B70" s="46"/>
      <c r="C70" s="42"/>
      <c r="D70" s="42"/>
      <c r="E70" s="42"/>
      <c r="F70" s="49"/>
    </row>
    <row r="71" spans="1:6" x14ac:dyDescent="0.2">
      <c r="A71" s="28">
        <v>53</v>
      </c>
      <c r="B71" s="46"/>
      <c r="C71" s="42"/>
      <c r="D71" s="42"/>
      <c r="E71" s="42"/>
      <c r="F71" s="49"/>
    </row>
    <row r="72" spans="1:6" x14ac:dyDescent="0.2">
      <c r="A72" s="28">
        <v>54</v>
      </c>
      <c r="B72" s="46"/>
      <c r="C72" s="42"/>
      <c r="D72" s="42"/>
      <c r="E72" s="42"/>
      <c r="F72" s="49"/>
    </row>
    <row r="73" spans="1:6" x14ac:dyDescent="0.2">
      <c r="A73" s="28">
        <v>55</v>
      </c>
      <c r="B73" s="46"/>
      <c r="C73" s="42"/>
      <c r="D73" s="42"/>
      <c r="E73" s="42"/>
      <c r="F73" s="49"/>
    </row>
    <row r="74" spans="1:6" x14ac:dyDescent="0.2">
      <c r="A74" s="28">
        <v>56</v>
      </c>
      <c r="B74" s="46"/>
      <c r="C74" s="42"/>
      <c r="D74" s="42"/>
      <c r="E74" s="42"/>
      <c r="F74" s="49"/>
    </row>
    <row r="75" spans="1:6" x14ac:dyDescent="0.2">
      <c r="A75" s="28">
        <v>57</v>
      </c>
      <c r="B75" s="46"/>
      <c r="C75" s="42"/>
      <c r="D75" s="42"/>
      <c r="E75" s="42"/>
      <c r="F75" s="49"/>
    </row>
    <row r="76" spans="1:6" x14ac:dyDescent="0.2">
      <c r="A76" s="28">
        <v>58</v>
      </c>
      <c r="B76" s="46"/>
      <c r="C76" s="42"/>
      <c r="D76" s="42"/>
      <c r="E76" s="42"/>
      <c r="F76" s="49"/>
    </row>
    <row r="77" spans="1:6" x14ac:dyDescent="0.2">
      <c r="A77" s="28">
        <v>59</v>
      </c>
      <c r="B77" s="46"/>
      <c r="C77" s="42"/>
      <c r="D77" s="42"/>
      <c r="E77" s="42"/>
      <c r="F77" s="49"/>
    </row>
    <row r="78" spans="1:6" x14ac:dyDescent="0.2">
      <c r="A78" s="28">
        <v>60</v>
      </c>
      <c r="B78" s="46"/>
      <c r="C78" s="42"/>
      <c r="D78" s="42"/>
      <c r="E78" s="42"/>
      <c r="F78" s="49"/>
    </row>
    <row r="79" spans="1:6" x14ac:dyDescent="0.2">
      <c r="A79" s="28">
        <v>61</v>
      </c>
      <c r="B79" s="47"/>
      <c r="C79" s="14"/>
      <c r="D79" s="14"/>
      <c r="E79" s="14"/>
      <c r="F79" s="50"/>
    </row>
    <row r="80" spans="1:6" x14ac:dyDescent="0.2">
      <c r="A80" s="28">
        <v>62</v>
      </c>
      <c r="B80" s="47"/>
      <c r="C80" s="14"/>
      <c r="D80" s="14"/>
      <c r="E80" s="14"/>
      <c r="F80" s="50"/>
    </row>
    <row r="81" spans="1:6" x14ac:dyDescent="0.2">
      <c r="A81" s="28">
        <v>63</v>
      </c>
      <c r="B81" s="47"/>
      <c r="C81" s="14"/>
      <c r="D81" s="14"/>
      <c r="E81" s="14"/>
      <c r="F81" s="50"/>
    </row>
    <row r="82" spans="1:6" x14ac:dyDescent="0.2">
      <c r="A82" s="28">
        <v>64</v>
      </c>
      <c r="B82" s="47"/>
      <c r="C82" s="14"/>
      <c r="D82" s="14"/>
      <c r="E82" s="14"/>
      <c r="F82" s="50"/>
    </row>
    <row r="83" spans="1:6" x14ac:dyDescent="0.2">
      <c r="A83" s="28">
        <v>65</v>
      </c>
      <c r="B83" s="47"/>
      <c r="C83" s="14"/>
      <c r="D83" s="14"/>
      <c r="E83" s="14"/>
      <c r="F83" s="50"/>
    </row>
    <row r="84" spans="1:6" x14ac:dyDescent="0.2">
      <c r="A84" s="28">
        <v>66</v>
      </c>
      <c r="B84" s="47"/>
      <c r="C84" s="14"/>
      <c r="D84" s="14"/>
      <c r="E84" s="14"/>
      <c r="F84" s="50"/>
    </row>
    <row r="85" spans="1:6" x14ac:dyDescent="0.2">
      <c r="A85" s="28">
        <v>67</v>
      </c>
      <c r="B85" s="47"/>
      <c r="C85" s="14"/>
      <c r="D85" s="14"/>
      <c r="E85" s="14"/>
      <c r="F85" s="50"/>
    </row>
    <row r="86" spans="1:6" x14ac:dyDescent="0.2">
      <c r="A86" s="28">
        <v>68</v>
      </c>
      <c r="B86" s="47"/>
      <c r="C86" s="14"/>
      <c r="D86" s="14"/>
      <c r="E86" s="14"/>
      <c r="F86" s="50"/>
    </row>
    <row r="87" spans="1:6" x14ac:dyDescent="0.2">
      <c r="A87" s="28">
        <v>69</v>
      </c>
      <c r="B87" s="47"/>
      <c r="C87" s="14"/>
      <c r="D87" s="14"/>
      <c r="E87" s="14"/>
      <c r="F87" s="50"/>
    </row>
    <row r="88" spans="1:6" x14ac:dyDescent="0.2">
      <c r="A88" s="28">
        <v>70</v>
      </c>
      <c r="B88" s="47"/>
      <c r="C88" s="14"/>
      <c r="D88" s="14"/>
      <c r="E88" s="14"/>
      <c r="F88" s="50"/>
    </row>
    <row r="89" spans="1:6" x14ac:dyDescent="0.2">
      <c r="A89" s="28">
        <v>71</v>
      </c>
      <c r="B89" s="47"/>
      <c r="C89" s="14"/>
      <c r="D89" s="14"/>
      <c r="E89" s="14"/>
      <c r="F89" s="50"/>
    </row>
    <row r="90" spans="1:6" x14ac:dyDescent="0.2">
      <c r="A90" s="28">
        <v>72</v>
      </c>
      <c r="B90" s="47"/>
      <c r="C90" s="14"/>
      <c r="D90" s="14"/>
      <c r="E90" s="14"/>
      <c r="F90" s="50"/>
    </row>
    <row r="91" spans="1:6" x14ac:dyDescent="0.2">
      <c r="A91" s="28">
        <v>73</v>
      </c>
      <c r="B91" s="47"/>
      <c r="C91" s="14"/>
      <c r="D91" s="14"/>
      <c r="E91" s="14"/>
      <c r="F91" s="50"/>
    </row>
    <row r="92" spans="1:6" x14ac:dyDescent="0.2">
      <c r="A92" s="28"/>
      <c r="B92" s="47"/>
      <c r="C92" s="14"/>
      <c r="D92" s="14"/>
      <c r="E92" s="14"/>
      <c r="F92" s="50"/>
    </row>
    <row r="93" spans="1:6" x14ac:dyDescent="0.2">
      <c r="A93" s="28"/>
      <c r="B93" s="47"/>
      <c r="C93" s="14"/>
      <c r="D93" s="14"/>
      <c r="E93" s="14"/>
      <c r="F93" s="50"/>
    </row>
    <row r="94" spans="1:6" x14ac:dyDescent="0.2">
      <c r="A94" s="28"/>
      <c r="B94" s="47"/>
      <c r="C94" s="14"/>
      <c r="D94" s="14"/>
      <c r="E94" s="14"/>
      <c r="F94" s="50"/>
    </row>
    <row r="95" spans="1:6" x14ac:dyDescent="0.2">
      <c r="A95" s="28"/>
      <c r="B95" s="47"/>
      <c r="C95" s="14"/>
      <c r="D95" s="14"/>
      <c r="E95" s="14"/>
      <c r="F95" s="50"/>
    </row>
    <row r="96" spans="1:6" x14ac:dyDescent="0.2">
      <c r="A96" s="28"/>
      <c r="B96" s="47"/>
      <c r="C96" s="14"/>
      <c r="D96" s="14"/>
      <c r="E96" s="14"/>
      <c r="F96" s="50"/>
    </row>
    <row r="97" spans="1:6" x14ac:dyDescent="0.2">
      <c r="A97" s="28"/>
      <c r="B97" s="47"/>
      <c r="C97" s="14"/>
      <c r="D97" s="14"/>
      <c r="E97" s="14"/>
      <c r="F97" s="50"/>
    </row>
    <row r="98" spans="1:6" ht="13.5" thickBot="1" x14ac:dyDescent="0.25">
      <c r="A98" s="54"/>
      <c r="B98" s="51"/>
      <c r="C98" s="52"/>
      <c r="D98" s="52"/>
      <c r="E98" s="52"/>
      <c r="F98" s="53"/>
    </row>
    <row r="99" spans="1:6" ht="13.5" thickTop="1" x14ac:dyDescent="0.2">
      <c r="A99" s="5"/>
    </row>
    <row r="100" spans="1:6" x14ac:dyDescent="0.2">
      <c r="A100" s="5"/>
    </row>
    <row r="101" spans="1:6" x14ac:dyDescent="0.2">
      <c r="A101" s="5"/>
    </row>
    <row r="102" spans="1:6" x14ac:dyDescent="0.2">
      <c r="A102" s="5"/>
    </row>
    <row r="103" spans="1:6" x14ac:dyDescent="0.2">
      <c r="A103" s="5"/>
    </row>
    <row r="104" spans="1:6" x14ac:dyDescent="0.2">
      <c r="A104" s="5"/>
    </row>
    <row r="105" spans="1:6" x14ac:dyDescent="0.2">
      <c r="A105" s="5"/>
    </row>
    <row r="106" spans="1:6" x14ac:dyDescent="0.2">
      <c r="A106" s="5"/>
    </row>
    <row r="107" spans="1:6" x14ac:dyDescent="0.2">
      <c r="A107" s="5"/>
    </row>
    <row r="108" spans="1:6" x14ac:dyDescent="0.2">
      <c r="A108" s="5"/>
    </row>
    <row r="109" spans="1:6" x14ac:dyDescent="0.2">
      <c r="A109" s="5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ffd605b-3660-4c4e-8a5f-714cd6f67c1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68213F7D16E248BE224F43B32641B1" ma:contentTypeVersion="16" ma:contentTypeDescription="Create a new document." ma:contentTypeScope="" ma:versionID="1322a193bceb596fcccbc95efb73a02a">
  <xsd:schema xmlns:xsd="http://www.w3.org/2001/XMLSchema" xmlns:xs="http://www.w3.org/2001/XMLSchema" xmlns:p="http://schemas.microsoft.com/office/2006/metadata/properties" xmlns:ns3="8ffd605b-3660-4c4e-8a5f-714cd6f67c1a" xmlns:ns4="ad39d60e-85cb-4204-8fd2-17ec93860c39" targetNamespace="http://schemas.microsoft.com/office/2006/metadata/properties" ma:root="true" ma:fieldsID="51fb642bf81126de44c9665ccba8e65c" ns3:_="" ns4:_="">
    <xsd:import namespace="8ffd605b-3660-4c4e-8a5f-714cd6f67c1a"/>
    <xsd:import namespace="ad39d60e-85cb-4204-8fd2-17ec93860c3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fd605b-3660-4c4e-8a5f-714cd6f67c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9d60e-85cb-4204-8fd2-17ec93860c3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B7E79E-59DB-4B41-A737-29104215CE5D}">
  <ds:schemaRefs>
    <ds:schemaRef ds:uri="http://schemas.microsoft.com/office/2006/metadata/properties"/>
    <ds:schemaRef ds:uri="http://schemas.microsoft.com/office/infopath/2007/PartnerControls"/>
    <ds:schemaRef ds:uri="8ffd605b-3660-4c4e-8a5f-714cd6f67c1a"/>
  </ds:schemaRefs>
</ds:datastoreItem>
</file>

<file path=customXml/itemProps2.xml><?xml version="1.0" encoding="utf-8"?>
<ds:datastoreItem xmlns:ds="http://schemas.openxmlformats.org/officeDocument/2006/customXml" ds:itemID="{D5FD8B12-1670-472B-B2E3-0659645008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fd605b-3660-4c4e-8a5f-714cd6f67c1a"/>
    <ds:schemaRef ds:uri="ad39d60e-85cb-4204-8fd2-17ec93860c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0973C4-5345-4C36-810F-23E7DFF209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CWD &amp; Snags</vt:lpstr>
      <vt:lpstr>Understory Cover</vt:lpstr>
      <vt:lpstr>trees &lt;50cm</vt:lpstr>
      <vt:lpstr>trees &gt;50 cm</vt:lpstr>
      <vt:lpstr>Saplings</vt:lpstr>
      <vt:lpstr>raw tree data</vt:lpstr>
      <vt:lpstr>raw understory -saplings</vt:lpstr>
      <vt:lpstr>raw CWD</vt:lpstr>
      <vt:lpstr>raw snags</vt:lpstr>
      <vt:lpstr>Plot Info</vt:lpstr>
      <vt:lpstr>Slope Correction</vt:lpstr>
    </vt:vector>
  </TitlesOfParts>
  <Manager/>
  <Company>WWU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WWU Labs</dc:creator>
  <cp:keywords/>
  <dc:description/>
  <cp:lastModifiedBy>David Wallin</cp:lastModifiedBy>
  <cp:revision/>
  <dcterms:created xsi:type="dcterms:W3CDTF">2000-05-10T00:59:41Z</dcterms:created>
  <dcterms:modified xsi:type="dcterms:W3CDTF">2024-05-16T16:25:34Z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0x0101007268213F7D16E248BE224F43B32641B1</vt:lpwstr>
  </property>
</Properties>
</file>